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G:\Agency Operations\Rates &amp; Forms\Texas\Rates\"/>
    </mc:Choice>
  </mc:AlternateContent>
  <xr:revisionPtr revIDLastSave="0" documentId="8_{F5577BBF-955B-47A0-BE15-DF543D1344B3}" xr6:coauthVersionLast="40" xr6:coauthVersionMax="40" xr10:uidLastSave="{00000000-0000-0000-0000-000000000000}"/>
  <workbookProtection workbookAlgorithmName="SHA-512" workbookHashValue="4Jk8VEWMhvu6+BpB9aReHdyC/FpaiAS3XA0vY9vzKZKwyMtwYMjhRbPMGp7sfJL7PbAvCOdef6RVnvIP6mYFJg==" workbookSaltValue="GdN5Stt/803Pw1Y+8Q8Dqw==" workbookSpinCount="100000" lockStructure="1"/>
  <bookViews>
    <workbookView xWindow="21480" yWindow="-135" windowWidth="21840" windowHeight="13140" xr2:uid="{00000000-000D-0000-FFFF-FFFF00000000}"/>
  </bookViews>
  <sheets>
    <sheet name="TX" sheetId="1" r:id="rId1"/>
    <sheet name="VA" sheetId="2" state="hidden" r:id="rId2"/>
    <sheet name="TX Rates" sheetId="3" state="hidden" r:id="rId3"/>
  </sheets>
  <definedNames>
    <definedName name="_xlnm.Print_Area" localSheetId="0">TX!$A$1:$G$15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 r="D8" i="1" s="1"/>
  <c r="C9" i="1"/>
  <c r="D9" i="1" s="1"/>
  <c r="E9" i="1" l="1"/>
  <c r="H7" i="1" s="1"/>
  <c r="F8" i="1" s="1"/>
  <c r="C19" i="2"/>
  <c r="D19" i="2" s="1"/>
  <c r="C18" i="2"/>
  <c r="D18" i="2" s="1"/>
  <c r="C16" i="2"/>
  <c r="D16" i="2" s="1"/>
  <c r="C15" i="2"/>
  <c r="C11" i="2"/>
  <c r="C9" i="2"/>
  <c r="C8" i="2"/>
  <c r="G8" i="1" l="1"/>
  <c r="D8" i="2"/>
  <c r="D15" i="2"/>
  <c r="G16" i="2"/>
  <c r="G18" i="2"/>
  <c r="H9" i="2"/>
  <c r="G15" i="2"/>
  <c r="H8" i="2" s="1"/>
  <c r="D9" i="2"/>
  <c r="F9" i="2" s="1"/>
  <c r="I9" i="2" s="1"/>
  <c r="F8" i="2" l="1"/>
  <c r="J8" i="2" s="1"/>
  <c r="I8" i="2" l="1"/>
  <c r="B14" i="1"/>
</calcChain>
</file>

<file path=xl/sharedStrings.xml><?xml version="1.0" encoding="utf-8"?>
<sst xmlns="http://schemas.openxmlformats.org/spreadsheetml/2006/main" count="46" uniqueCount="42">
  <si>
    <t>liability</t>
  </si>
  <si>
    <t>Homeowner's</t>
  </si>
  <si>
    <t>Enhanced Loan</t>
  </si>
  <si>
    <t>Standard Owner's</t>
  </si>
  <si>
    <t>Standard Loan</t>
  </si>
  <si>
    <t>Refi Standard Loan</t>
  </si>
  <si>
    <t>Refi Enhanced loan</t>
  </si>
  <si>
    <t>Purchase Transactions</t>
  </si>
  <si>
    <t xml:space="preserve">Simultaneous Loan </t>
  </si>
  <si>
    <t>Total Purchase Premium</t>
  </si>
  <si>
    <t>Premium</t>
  </si>
  <si>
    <t>Liability</t>
  </si>
  <si>
    <t>Policy Type</t>
  </si>
  <si>
    <t>Prior owner's liability</t>
  </si>
  <si>
    <t>Total Owner Premium</t>
  </si>
  <si>
    <t>Virginia</t>
  </si>
  <si>
    <t>rates as of 3/1/2012</t>
  </si>
  <si>
    <t>Loan or Refinance Transactions</t>
  </si>
  <si>
    <t>Simultaneous Loan 
(enter loan amount below)</t>
  </si>
  <si>
    <t>HUD Totals</t>
  </si>
  <si>
    <t>Owner's Premium</t>
  </si>
  <si>
    <t>Loan Premium</t>
  </si>
  <si>
    <t>Total Premium</t>
  </si>
  <si>
    <t>Texas Schedule of  Basic Premium</t>
  </si>
  <si>
    <t xml:space="preserve">    ®</t>
  </si>
  <si>
    <t>Effective May 1, 2013</t>
  </si>
  <si>
    <t>Policies</t>
  </si>
  <si>
    <t xml:space="preserve">Basic </t>
  </si>
  <si>
    <t>up to and</t>
  </si>
  <si>
    <t xml:space="preserve"> including</t>
  </si>
  <si>
    <t>*for policy amounts $100,001 - $1,000,000: subtract 100,000 and multiply result by .00527 and add $832</t>
  </si>
  <si>
    <t>for policy amounts $1,000,001 - $5,000,000: subtract 1,000,000 and multiply result by .00433 and add $5,575</t>
  </si>
  <si>
    <t>for policy amounts $5,000,001 - $15,000,000: subtract 5,000,000 and multiply result by .00357 and add $22,895</t>
  </si>
  <si>
    <t>for policy amounts $15,000,001 - $25,000,000: subtract 15,000,000 and multiply result by .00254 and add $58,595</t>
  </si>
  <si>
    <t>for policy amounts above $25,000,001 - $50,000,000: subtract 25,000,000 and multiply result by .00152 and add $83,995</t>
  </si>
  <si>
    <t>for policy amounts above $50,000,001 - $100,000,000: subtract 50,000,000 and multiply result by .00138 and add $121,995</t>
  </si>
  <si>
    <t>for policy amounts above $100,000,000: subtract 100,000,000 and multiply result by .00124 and add $190,995</t>
  </si>
  <si>
    <t>Texas</t>
  </si>
  <si>
    <t>rates as of 9/01/2019</t>
  </si>
  <si>
    <t xml:space="preserve">Owner's </t>
  </si>
  <si>
    <t>Loan</t>
  </si>
  <si>
    <t xml:space="preserve">This premium calculator is designed and intended for the sole exclusive use by Title Resources and its policy issuing agents. The premiums calculated are the basic premium and they do not include endorsements or charges/fees for items not included in the premium, such as the title search, examination, work charges, inspections, closing, extra-hazardous risk, etc. The premium actually charged may vary from the calculated premium, if the specifics of the transaction differ from those entered or change before the closing.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</si>
</sst>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21" x14ac:knownFonts="1">
    <font>
      <sz val="11"/>
      <color theme="1"/>
      <name val="Calibri"/>
      <family val="2"/>
      <scheme val="minor"/>
    </font>
    <font>
      <sz val="10"/>
      <name val="Arial"/>
      <family val="2"/>
    </font>
    <font>
      <sz val="11"/>
      <name val="Calibri"/>
      <family val="2"/>
      <scheme val="minor"/>
    </font>
    <font>
      <b/>
      <sz val="11"/>
      <name val="Calibri"/>
      <family val="2"/>
      <scheme val="minor"/>
    </font>
    <font>
      <sz val="10"/>
      <color theme="1"/>
      <name val="Arial"/>
      <family val="2"/>
    </font>
    <font>
      <b/>
      <sz val="11"/>
      <color theme="1"/>
      <name val="Calibri"/>
      <family val="2"/>
      <scheme val="minor"/>
    </font>
    <font>
      <b/>
      <sz val="14"/>
      <name val="Calibri"/>
      <family val="2"/>
      <scheme val="minor"/>
    </font>
    <font>
      <sz val="11"/>
      <color rgb="FFFFFF00"/>
      <name val="Calibri"/>
      <family val="2"/>
      <scheme val="minor"/>
    </font>
    <font>
      <b/>
      <sz val="11"/>
      <color rgb="FFFFFF00"/>
      <name val="Calibri"/>
      <family val="2"/>
      <scheme val="minor"/>
    </font>
    <font>
      <b/>
      <sz val="20"/>
      <name val="Calibri"/>
      <family val="2"/>
      <scheme val="minor"/>
    </font>
    <font>
      <b/>
      <i/>
      <u/>
      <sz val="14"/>
      <name val="Calibri"/>
      <family val="2"/>
      <scheme val="minor"/>
    </font>
    <font>
      <sz val="11"/>
      <color theme="1"/>
      <name val="Calibri"/>
      <family val="2"/>
      <scheme val="minor"/>
    </font>
    <font>
      <b/>
      <sz val="10"/>
      <name val="Arial"/>
      <family val="2"/>
    </font>
    <font>
      <b/>
      <sz val="14"/>
      <name val="Arial"/>
      <family val="2"/>
    </font>
    <font>
      <b/>
      <sz val="10"/>
      <color rgb="FF808080"/>
      <name val="Arial"/>
      <family val="2"/>
    </font>
    <font>
      <b/>
      <sz val="12"/>
      <name val="Arial"/>
      <family val="2"/>
    </font>
    <font>
      <sz val="9"/>
      <name val="Arial"/>
      <family val="2"/>
    </font>
    <font>
      <sz val="12"/>
      <name val="Calibri"/>
      <family val="2"/>
      <scheme val="minor"/>
    </font>
    <font>
      <b/>
      <sz val="12"/>
      <color theme="1"/>
      <name val="Calibri"/>
      <family val="2"/>
      <scheme val="minor"/>
    </font>
    <font>
      <sz val="12"/>
      <color theme="1"/>
      <name val="Calibri"/>
      <family val="2"/>
      <scheme val="minor"/>
    </font>
    <font>
      <b/>
      <sz val="12"/>
      <name val="Calibri"/>
      <family val="2"/>
      <scheme val="minor"/>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pplyBorder="0"/>
    <xf numFmtId="43" fontId="11" fillId="0" borderId="0" applyFont="0" applyFill="0" applyBorder="0" applyAlignment="0" applyProtection="0"/>
    <xf numFmtId="44" fontId="11" fillId="0" borderId="0" applyFont="0" applyFill="0" applyBorder="0" applyAlignment="0" applyProtection="0"/>
  </cellStyleXfs>
  <cellXfs count="99">
    <xf numFmtId="0" fontId="0" fillId="0" borderId="0" xfId="0"/>
    <xf numFmtId="0" fontId="0" fillId="0" borderId="0" xfId="0" applyFill="1"/>
    <xf numFmtId="164" fontId="0" fillId="0" borderId="0" xfId="0" applyNumberFormat="1" applyFill="1"/>
    <xf numFmtId="164" fontId="3" fillId="2" borderId="0" xfId="0" applyNumberFormat="1" applyFont="1" applyFill="1" applyAlignment="1">
      <alignment horizontal="center"/>
    </xf>
    <xf numFmtId="0" fontId="0" fillId="2" borderId="0" xfId="0" applyFill="1"/>
    <xf numFmtId="0" fontId="3" fillId="2" borderId="0" xfId="0" applyFont="1" applyFill="1" applyAlignment="1">
      <alignment horizontal="center" vertical="top" wrapText="1"/>
    </xf>
    <xf numFmtId="164" fontId="3"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Font="1" applyFill="1"/>
    <xf numFmtId="164" fontId="2" fillId="2" borderId="0" xfId="0" applyNumberFormat="1" applyFont="1" applyFill="1" applyProtection="1">
      <protection locked="0"/>
    </xf>
    <xf numFmtId="164" fontId="2" fillId="2" borderId="0" xfId="0" applyNumberFormat="1" applyFont="1" applyFill="1"/>
    <xf numFmtId="164" fontId="1" fillId="2" borderId="0" xfId="1" applyNumberFormat="1" applyFont="1" applyFill="1" applyBorder="1" applyAlignment="1">
      <alignment horizontal="center"/>
    </xf>
    <xf numFmtId="164" fontId="0" fillId="2" borderId="0" xfId="0" applyNumberFormat="1" applyFill="1"/>
    <xf numFmtId="164" fontId="4" fillId="2" borderId="0" xfId="0" applyNumberFormat="1" applyFont="1" applyFill="1"/>
    <xf numFmtId="164" fontId="2" fillId="2" borderId="0" xfId="0" applyNumberFormat="1" applyFont="1" applyFill="1" applyBorder="1"/>
    <xf numFmtId="164" fontId="0" fillId="2" borderId="0" xfId="0" applyNumberFormat="1" applyFill="1" applyAlignment="1" applyProtection="1">
      <alignment horizontal="center"/>
      <protection hidden="1"/>
    </xf>
    <xf numFmtId="164" fontId="1" fillId="2" borderId="0" xfId="1" applyNumberFormat="1" applyFont="1" applyFill="1" applyBorder="1" applyAlignment="1" applyProtection="1">
      <alignment horizontal="center"/>
      <protection hidden="1"/>
    </xf>
    <xf numFmtId="164" fontId="0" fillId="2" borderId="0" xfId="0" applyNumberFormat="1" applyFill="1" applyProtection="1">
      <protection hidden="1"/>
    </xf>
    <xf numFmtId="0" fontId="0" fillId="2" borderId="0" xfId="0" applyFill="1" applyProtection="1">
      <protection hidden="1"/>
    </xf>
    <xf numFmtId="164" fontId="2" fillId="2" borderId="0" xfId="0" applyNumberFormat="1" applyFont="1" applyFill="1" applyBorder="1" applyAlignment="1" applyProtection="1">
      <alignment horizontal="center"/>
      <protection hidden="1"/>
    </xf>
    <xf numFmtId="164" fontId="8" fillId="2" borderId="0" xfId="0" applyNumberFormat="1" applyFont="1" applyFill="1" applyProtection="1">
      <protection locked="0"/>
    </xf>
    <xf numFmtId="164" fontId="7" fillId="2" borderId="0" xfId="0" applyNumberFormat="1" applyFont="1" applyFill="1" applyProtection="1"/>
    <xf numFmtId="164" fontId="2" fillId="2" borderId="0" xfId="0" applyNumberFormat="1" applyFont="1" applyFill="1" applyProtection="1"/>
    <xf numFmtId="165" fontId="0" fillId="2" borderId="0" xfId="0" applyNumberFormat="1" applyFill="1" applyProtection="1">
      <protection hidden="1"/>
    </xf>
    <xf numFmtId="0" fontId="3" fillId="2" borderId="0" xfId="0" applyFont="1" applyFill="1" applyAlignment="1">
      <alignment horizontal="center"/>
    </xf>
    <xf numFmtId="0" fontId="0" fillId="2" borderId="0" xfId="0" applyFill="1" applyAlignment="1">
      <alignment wrapText="1"/>
    </xf>
    <xf numFmtId="164" fontId="3" fillId="2" borderId="0" xfId="0" applyNumberFormat="1" applyFont="1" applyFill="1"/>
    <xf numFmtId="164" fontId="2" fillId="2" borderId="0" xfId="0" applyNumberFormat="1" applyFont="1" applyFill="1" applyAlignment="1">
      <alignment horizontal="center" vertical="top" wrapText="1"/>
    </xf>
    <xf numFmtId="0" fontId="3" fillId="2" borderId="0" xfId="0" applyFont="1" applyFill="1" applyAlignment="1">
      <alignment horizontal="center"/>
    </xf>
    <xf numFmtId="0" fontId="12" fillId="0" borderId="1" xfId="0" applyFont="1" applyBorder="1"/>
    <xf numFmtId="0" fontId="1" fillId="0" borderId="2" xfId="0" applyFont="1" applyBorder="1"/>
    <xf numFmtId="3" fontId="0" fillId="0" borderId="2" xfId="0" applyNumberFormat="1" applyBorder="1"/>
    <xf numFmtId="0" fontId="0" fillId="0" borderId="2" xfId="0" applyBorder="1"/>
    <xf numFmtId="3" fontId="0" fillId="0" borderId="3" xfId="0" applyNumberFormat="1" applyBorder="1"/>
    <xf numFmtId="0" fontId="12" fillId="0" borderId="4" xfId="0" applyFont="1" applyBorder="1"/>
    <xf numFmtId="0" fontId="1" fillId="0" borderId="0" xfId="0" applyFont="1"/>
    <xf numFmtId="0" fontId="12" fillId="0" borderId="6" xfId="0" applyFont="1" applyBorder="1"/>
    <xf numFmtId="0" fontId="12" fillId="0" borderId="7" xfId="0" applyFont="1" applyBorder="1"/>
    <xf numFmtId="0" fontId="14" fillId="0" borderId="7" xfId="0" applyFont="1" applyBorder="1"/>
    <xf numFmtId="0" fontId="1" fillId="0" borderId="9" xfId="0" applyFont="1" applyBorder="1" applyAlignment="1">
      <alignment horizontal="center"/>
    </xf>
    <xf numFmtId="3" fontId="1" fillId="0" borderId="10" xfId="0" applyNumberFormat="1" applyFont="1" applyBorder="1" applyAlignment="1">
      <alignment horizontal="center"/>
    </xf>
    <xf numFmtId="165" fontId="0" fillId="0" borderId="0" xfId="0" applyNumberFormat="1"/>
    <xf numFmtId="3" fontId="1" fillId="0" borderId="11" xfId="0" applyNumberFormat="1" applyFont="1" applyBorder="1"/>
    <xf numFmtId="3" fontId="0" fillId="0" borderId="12" xfId="0" applyNumberFormat="1" applyBorder="1"/>
    <xf numFmtId="3" fontId="1" fillId="0" borderId="13" xfId="0" applyNumberFormat="1" applyFont="1" applyBorder="1"/>
    <xf numFmtId="3" fontId="0" fillId="0" borderId="0" xfId="0" applyNumberFormat="1"/>
    <xf numFmtId="3" fontId="1" fillId="0" borderId="17" xfId="0" applyNumberFormat="1" applyFont="1" applyBorder="1"/>
    <xf numFmtId="3" fontId="1" fillId="0" borderId="18" xfId="0" applyNumberFormat="1" applyFont="1" applyBorder="1"/>
    <xf numFmtId="3" fontId="12" fillId="0" borderId="17" xfId="0" applyNumberFormat="1" applyFont="1" applyBorder="1"/>
    <xf numFmtId="166" fontId="1" fillId="0" borderId="17" xfId="2" applyNumberFormat="1" applyFont="1" applyBorder="1"/>
    <xf numFmtId="166" fontId="0" fillId="0" borderId="12" xfId="2" applyNumberFormat="1" applyFont="1" applyBorder="1"/>
    <xf numFmtId="166" fontId="1" fillId="0" borderId="18" xfId="2" applyNumberFormat="1" applyFont="1" applyBorder="1"/>
    <xf numFmtId="166" fontId="0" fillId="0" borderId="14" xfId="2" applyNumberFormat="1" applyFont="1" applyBorder="1"/>
    <xf numFmtId="165" fontId="1" fillId="0" borderId="15" xfId="2" applyNumberFormat="1" applyFont="1" applyBorder="1"/>
    <xf numFmtId="165" fontId="0" fillId="0" borderId="16" xfId="2" applyNumberFormat="1" applyFont="1" applyBorder="1"/>
    <xf numFmtId="165" fontId="0" fillId="0" borderId="19" xfId="2" applyNumberFormat="1" applyFont="1" applyBorder="1"/>
    <xf numFmtId="166" fontId="0" fillId="0" borderId="20" xfId="2" applyNumberFormat="1" applyFont="1" applyBorder="1"/>
    <xf numFmtId="166" fontId="0" fillId="0" borderId="21" xfId="2" applyNumberFormat="1" applyFont="1" applyBorder="1"/>
    <xf numFmtId="165" fontId="1" fillId="0" borderId="22" xfId="3" applyNumberFormat="1" applyFont="1" applyBorder="1"/>
    <xf numFmtId="165" fontId="0" fillId="0" borderId="23" xfId="3" applyNumberFormat="1" applyFont="1" applyBorder="1"/>
    <xf numFmtId="3" fontId="0" fillId="0" borderId="20" xfId="0" applyNumberFormat="1" applyBorder="1"/>
    <xf numFmtId="1" fontId="0" fillId="0" borderId="20" xfId="2" applyNumberFormat="1" applyFont="1" applyBorder="1"/>
    <xf numFmtId="3" fontId="0" fillId="0" borderId="21" xfId="0" applyNumberFormat="1" applyBorder="1"/>
    <xf numFmtId="165" fontId="1" fillId="0" borderId="24" xfId="3" applyNumberFormat="1" applyFont="1" applyBorder="1"/>
    <xf numFmtId="165" fontId="1" fillId="0" borderId="17" xfId="3" applyNumberFormat="1" applyFont="1" applyBorder="1"/>
    <xf numFmtId="165" fontId="0" fillId="0" borderId="25" xfId="3" applyNumberFormat="1" applyFont="1" applyBorder="1"/>
    <xf numFmtId="3" fontId="0" fillId="0" borderId="25" xfId="0" applyNumberFormat="1" applyBorder="1"/>
    <xf numFmtId="0" fontId="1" fillId="0" borderId="4" xfId="0" applyFont="1" applyBorder="1" applyAlignment="1">
      <alignment horizontal="center"/>
    </xf>
    <xf numFmtId="3" fontId="1" fillId="0" borderId="0" xfId="0" applyNumberFormat="1" applyFont="1" applyBorder="1" applyAlignment="1">
      <alignment horizontal="center"/>
    </xf>
    <xf numFmtId="164" fontId="5" fillId="2" borderId="0" xfId="0" applyNumberFormat="1" applyFont="1" applyFill="1" applyAlignment="1">
      <alignment horizontal="center" vertical="top" wrapText="1"/>
    </xf>
    <xf numFmtId="164" fontId="8" fillId="2" borderId="0" xfId="0" applyNumberFormat="1" applyFont="1" applyFill="1" applyAlignment="1" applyProtection="1">
      <alignment horizontal="right" vertical="top"/>
      <protection locked="0"/>
    </xf>
    <xf numFmtId="0" fontId="3" fillId="2" borderId="0" xfId="0" applyFont="1" applyFill="1" applyAlignment="1">
      <alignment horizontal="center" vertical="top"/>
    </xf>
    <xf numFmtId="164" fontId="2" fillId="2" borderId="0" xfId="0" applyNumberFormat="1" applyFont="1" applyFill="1" applyAlignment="1">
      <alignment vertical="top"/>
    </xf>
    <xf numFmtId="164" fontId="1" fillId="2" borderId="0" xfId="1" applyNumberFormat="1" applyFont="1" applyFill="1" applyBorder="1" applyAlignment="1" applyProtection="1">
      <alignment horizontal="center" vertical="top"/>
      <protection hidden="1"/>
    </xf>
    <xf numFmtId="0" fontId="2" fillId="2" borderId="0" xfId="0" applyFont="1" applyFill="1" applyAlignment="1">
      <alignment vertical="top"/>
    </xf>
    <xf numFmtId="164" fontId="7" fillId="2" borderId="0" xfId="0" applyNumberFormat="1" applyFont="1" applyFill="1" applyAlignment="1" applyProtection="1">
      <alignment vertical="top"/>
    </xf>
    <xf numFmtId="0" fontId="0" fillId="2" borderId="0" xfId="0" applyFill="1" applyAlignment="1" applyProtection="1">
      <alignment vertical="top"/>
      <protection hidden="1"/>
    </xf>
    <xf numFmtId="164" fontId="17" fillId="2" borderId="0" xfId="0" applyNumberFormat="1" applyFont="1" applyFill="1" applyAlignment="1">
      <alignment horizontal="center" vertical="top" wrapText="1"/>
    </xf>
    <xf numFmtId="164" fontId="18" fillId="2" borderId="0" xfId="0" applyNumberFormat="1" applyFont="1" applyFill="1" applyAlignment="1">
      <alignment horizontal="center" vertical="top" wrapText="1"/>
    </xf>
    <xf numFmtId="164" fontId="19" fillId="2" borderId="0" xfId="0" applyNumberFormat="1" applyFont="1" applyFill="1" applyAlignment="1">
      <alignment horizontal="center" vertical="top" wrapText="1"/>
    </xf>
    <xf numFmtId="164" fontId="17" fillId="2" borderId="0" xfId="1" applyNumberFormat="1" applyFont="1" applyFill="1" applyBorder="1" applyAlignment="1" applyProtection="1">
      <alignment horizontal="center" vertical="top"/>
      <protection hidden="1"/>
    </xf>
    <xf numFmtId="164" fontId="19" fillId="2" borderId="0" xfId="0" applyNumberFormat="1" applyFont="1" applyFill="1" applyAlignment="1" applyProtection="1">
      <alignment horizontal="center" vertical="top"/>
      <protection hidden="1"/>
    </xf>
    <xf numFmtId="164" fontId="19" fillId="2" borderId="0" xfId="0" applyNumberFormat="1" applyFont="1" applyFill="1" applyAlignment="1" applyProtection="1">
      <alignment vertical="top"/>
      <protection hidden="1"/>
    </xf>
    <xf numFmtId="164" fontId="20" fillId="2" borderId="0" xfId="0" applyNumberFormat="1" applyFont="1" applyFill="1" applyAlignment="1">
      <alignment horizontal="center" vertical="top" wrapText="1"/>
    </xf>
    <xf numFmtId="0" fontId="18" fillId="2" borderId="0" xfId="0" applyFont="1" applyFill="1" applyAlignment="1">
      <alignment horizontal="center" vertical="top" wrapText="1"/>
    </xf>
    <xf numFmtId="164" fontId="0" fillId="2" borderId="0" xfId="0" applyNumberFormat="1" applyFill="1" applyAlignment="1">
      <alignment wrapText="1"/>
    </xf>
    <xf numFmtId="164" fontId="8" fillId="2" borderId="0" xfId="0" applyNumberFormat="1" applyFont="1" applyFill="1" applyAlignment="1" applyProtection="1">
      <alignment vertical="top"/>
      <protection locked="0"/>
    </xf>
    <xf numFmtId="0" fontId="0" fillId="2" borderId="0" xfId="0" applyFill="1" applyAlignment="1">
      <alignment horizontal="center" wrapText="1"/>
    </xf>
    <xf numFmtId="0" fontId="1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14" fontId="3" fillId="2" borderId="0" xfId="0" applyNumberFormat="1" applyFont="1" applyFill="1" applyAlignment="1">
      <alignment horizontal="center"/>
    </xf>
    <xf numFmtId="164" fontId="6" fillId="2" borderId="0" xfId="0" applyNumberFormat="1" applyFont="1" applyFill="1" applyAlignment="1">
      <alignment horizontal="center"/>
    </xf>
    <xf numFmtId="0" fontId="6" fillId="2" borderId="0" xfId="0" applyFont="1" applyFill="1" applyAlignment="1">
      <alignment horizontal="center"/>
    </xf>
    <xf numFmtId="3" fontId="16" fillId="0" borderId="0" xfId="0" applyNumberFormat="1" applyFont="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cellXfs>
  <cellStyles count="4">
    <cellStyle name="Comma" xfId="2" builtinId="3"/>
    <cellStyle name="Currency" xfId="3" builtinId="4"/>
    <cellStyle name="Normal" xfId="0" builtinId="0"/>
    <cellStyle name="Normal 2" xfId="1" xr:uid="{00000000-0005-0000-0000-000001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1060174</xdr:colOff>
      <xdr:row>0</xdr:row>
      <xdr:rowOff>795130</xdr:rowOff>
    </xdr:to>
    <xdr:pic>
      <xdr:nvPicPr>
        <xdr:cNvPr id="4" name="Picture 3">
          <a:extLst>
            <a:ext uri="{FF2B5EF4-FFF2-40B4-BE49-F238E27FC236}">
              <a16:creationId xmlns:a16="http://schemas.microsoft.com/office/drawing/2014/main" id="{1A49DA7A-5F81-4E62-B06B-DEB3DBE70C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478695" cy="795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1095375</xdr:colOff>
      <xdr:row>0</xdr:row>
      <xdr:rowOff>790575</xdr:rowOff>
    </xdr:to>
    <xdr:pic>
      <xdr:nvPicPr>
        <xdr:cNvPr id="2" name="Picture 1" descr="cid:image001.png@01CECA94.3B12A01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52800" cy="790575"/>
        </a:xfrm>
        <a:prstGeom prst="rect">
          <a:avLst/>
        </a:prstGeom>
        <a:solidFill>
          <a:schemeClr val="accent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152400</xdr:colOff>
      <xdr:row>2</xdr:row>
      <xdr:rowOff>323850</xdr:rowOff>
    </xdr:to>
    <xdr:pic>
      <xdr:nvPicPr>
        <xdr:cNvPr id="2" name="Picture 7">
          <a:extLst>
            <a:ext uri="{FF2B5EF4-FFF2-40B4-BE49-F238E27FC236}">
              <a16:creationId xmlns:a16="http://schemas.microsoft.com/office/drawing/2014/main" id="{D4CEE6FA-6DB4-4109-A5C0-BCA832513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20193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7"/>
  <sheetViews>
    <sheetView tabSelected="1" zoomScale="115" zoomScaleNormal="115" workbookViewId="0">
      <selection activeCell="B8" sqref="B8"/>
    </sheetView>
  </sheetViews>
  <sheetFormatPr defaultRowHeight="15" x14ac:dyDescent="0.25"/>
  <cols>
    <col min="1" max="1" width="17.85546875" style="1" customWidth="1"/>
    <col min="2" max="2" width="18.42578125" style="2" customWidth="1"/>
    <col min="3" max="3" width="12.7109375" style="2" hidden="1" customWidth="1"/>
    <col min="4" max="4" width="23.140625" style="2" customWidth="1"/>
    <col min="5" max="5" width="12.42578125" style="1" hidden="1" customWidth="1"/>
    <col min="6" max="6" width="14.85546875" style="1" customWidth="1"/>
    <col min="7" max="7" width="12.28515625" style="1" bestFit="1" customWidth="1"/>
    <col min="8" max="8" width="10" style="1" hidden="1" customWidth="1"/>
    <col min="9" max="9" width="9.140625" style="1" customWidth="1"/>
    <col min="10" max="15" width="9.140625" style="1"/>
    <col min="16" max="23" width="9.140625" style="4"/>
    <col min="24" max="16384" width="9.140625" style="1"/>
  </cols>
  <sheetData>
    <row r="1" spans="1:15" ht="106.5" customHeight="1" x14ac:dyDescent="0.25">
      <c r="A1" s="4"/>
      <c r="B1" s="12"/>
      <c r="C1" s="12"/>
      <c r="D1" s="12"/>
      <c r="E1" s="4"/>
      <c r="F1" s="4"/>
      <c r="G1" s="4"/>
      <c r="H1" s="4"/>
      <c r="I1" s="4"/>
      <c r="J1" s="4"/>
      <c r="K1" s="4"/>
      <c r="L1" s="4"/>
      <c r="M1" s="4"/>
      <c r="N1" s="4"/>
      <c r="O1" s="4"/>
    </row>
    <row r="2" spans="1:15" ht="23.25" customHeight="1" x14ac:dyDescent="0.4">
      <c r="A2" s="89" t="s">
        <v>37</v>
      </c>
      <c r="B2" s="89"/>
      <c r="C2" s="89"/>
      <c r="D2" s="89"/>
      <c r="E2" s="89"/>
      <c r="F2" s="89"/>
      <c r="G2" s="89"/>
      <c r="H2" s="4"/>
      <c r="I2" s="4"/>
      <c r="J2" s="4"/>
      <c r="K2" s="4"/>
      <c r="L2" s="4"/>
      <c r="M2" s="4"/>
      <c r="N2" s="4"/>
      <c r="O2" s="4"/>
    </row>
    <row r="3" spans="1:15" ht="14.25" customHeight="1" x14ac:dyDescent="0.25">
      <c r="A3" s="90" t="s">
        <v>38</v>
      </c>
      <c r="B3" s="90"/>
      <c r="C3" s="90"/>
      <c r="D3" s="90"/>
      <c r="E3" s="90"/>
      <c r="F3" s="90"/>
      <c r="G3" s="90"/>
      <c r="H3" s="4"/>
      <c r="I3" s="4"/>
      <c r="J3" s="4"/>
      <c r="K3" s="4"/>
      <c r="L3" s="4"/>
      <c r="M3" s="4"/>
      <c r="N3" s="4"/>
      <c r="O3" s="4"/>
    </row>
    <row r="4" spans="1:15" ht="15.75" customHeight="1" x14ac:dyDescent="0.25">
      <c r="A4" s="28"/>
      <c r="B4" s="28"/>
      <c r="C4" s="28"/>
      <c r="D4" s="28"/>
      <c r="E4" s="28"/>
      <c r="F4" s="28"/>
      <c r="G4" s="28"/>
      <c r="H4" s="4"/>
      <c r="I4" s="4"/>
      <c r="J4" s="4"/>
      <c r="K4" s="4"/>
      <c r="L4" s="4"/>
      <c r="M4" s="4"/>
      <c r="N4" s="4"/>
      <c r="O4" s="4"/>
    </row>
    <row r="5" spans="1:15" x14ac:dyDescent="0.25">
      <c r="A5" s="3"/>
      <c r="B5" s="3"/>
      <c r="C5" s="3"/>
      <c r="D5" s="3"/>
      <c r="E5" s="3"/>
      <c r="F5" s="4"/>
      <c r="G5" s="4"/>
      <c r="H5" s="4"/>
      <c r="I5" s="4"/>
      <c r="J5" s="4"/>
      <c r="K5" s="4"/>
      <c r="L5" s="4"/>
      <c r="M5" s="4"/>
      <c r="N5" s="4"/>
      <c r="O5" s="4"/>
    </row>
    <row r="6" spans="1:15" ht="31.5" x14ac:dyDescent="0.25">
      <c r="A6" s="5"/>
      <c r="B6" s="83" t="s">
        <v>11</v>
      </c>
      <c r="C6" s="83" t="s">
        <v>0</v>
      </c>
      <c r="D6" s="83" t="s">
        <v>10</v>
      </c>
      <c r="E6" s="84"/>
      <c r="F6" s="84" t="s">
        <v>8</v>
      </c>
      <c r="G6" s="84" t="s">
        <v>22</v>
      </c>
      <c r="H6" s="25"/>
      <c r="I6" s="4"/>
      <c r="J6" s="4"/>
      <c r="K6" s="4"/>
      <c r="L6" s="4"/>
      <c r="M6" s="4"/>
      <c r="N6" s="4"/>
      <c r="O6" s="4"/>
    </row>
    <row r="7" spans="1:15" x14ac:dyDescent="0.25">
      <c r="A7" s="5"/>
      <c r="B7" s="6"/>
      <c r="C7" s="6"/>
      <c r="D7" s="6"/>
      <c r="E7" s="7"/>
      <c r="F7" s="7"/>
      <c r="G7" s="4"/>
      <c r="H7" s="85">
        <f>IF(B8&gt;B9,100,E9)</f>
        <v>100</v>
      </c>
      <c r="I7" s="4"/>
      <c r="J7" s="4"/>
      <c r="K7" s="4"/>
      <c r="L7" s="4"/>
      <c r="M7" s="4"/>
      <c r="N7" s="4"/>
      <c r="O7" s="4"/>
    </row>
    <row r="8" spans="1:15" ht="22.5" customHeight="1" x14ac:dyDescent="0.25">
      <c r="A8" s="5" t="s">
        <v>39</v>
      </c>
      <c r="B8" s="70">
        <v>0</v>
      </c>
      <c r="C8" s="27">
        <f>(CEILING(B8,500))</f>
        <v>0</v>
      </c>
      <c r="D8" s="77">
        <f>IF(B8=0,0,IF(C8&lt;25000,328,IF(C8&lt;=100000,(VLOOKUP(C8,'TX Rates'!A7:B205,2)),IF(B8&lt;=1000000,ROUND((B8-100000)*0.00527,0)+832,IF(B8&lt;=5000000,ROUND((B8-1000000)*0.00433,0)+5575,IF(B8&lt;=15000000,ROUND((B8-5000000)*0.00357,0)+22895,IF(B8&lt;=25000000,ROUND((B8-15000000)*0.00254,0)+58595,IF(B8&lt;=50000000,ROUND((B8-25000000)*0.00152,0)+83995,IF(B8&lt;=100000000,ROUND((B8-50000000)*0.00138,0)+121995,IF(B8&gt;100000000,ROUND((B8-100000000)*0.00124,0)+190995))))))))))</f>
        <v>0</v>
      </c>
      <c r="E8" s="78"/>
      <c r="F8" s="79">
        <f>IF(B8="",0,IF(B9="",0,H7))</f>
        <v>100</v>
      </c>
      <c r="G8" s="69">
        <f>IF(B8=0,D9,(D8+H7))</f>
        <v>0</v>
      </c>
      <c r="H8" s="25"/>
      <c r="I8" s="4"/>
      <c r="J8" s="4"/>
      <c r="K8" s="4"/>
      <c r="L8" s="4"/>
      <c r="M8" s="4"/>
      <c r="N8" s="4"/>
      <c r="O8" s="4"/>
    </row>
    <row r="9" spans="1:15" ht="15.75" x14ac:dyDescent="0.25">
      <c r="A9" s="71" t="s">
        <v>40</v>
      </c>
      <c r="B9" s="86">
        <v>0</v>
      </c>
      <c r="C9" s="27">
        <f>(CEILING(B9,500))</f>
        <v>0</v>
      </c>
      <c r="D9" s="80">
        <f>IF(B9=0,0,IF(C9&lt;25000,328,IF(C9&lt;=100000,(VLOOKUP(C9,'TX Rates'!A7:B205,2)),IF(B9&lt;=1000000,ROUND((B9-100000)*0.00527,0)+832,IF(B9&lt;=5000000,ROUND((B9-1000000)*0.00433,0)+5575,IF(B9&lt;=15000000,ROUND((B9-5000000)*0.00357,0)+22895,IF(B9&lt;=25000000,ROUND((B9-15000000)*0.00254,0)+58595,IF(B9&lt;=50000000,ROUND((B9-25000000)*0.00152,0)+83995,IF(B9&lt;=100000000,ROUND((B9-50000000)*0.00138,0)+121995,IF(B9&gt;100000000,ROUND((B9-100000000)*0.00124,0)+190995))))))))))</f>
        <v>0</v>
      </c>
      <c r="E9" s="81">
        <f>IF(B9="","",IF(B9&gt;=B8,(D9-D8)+100,100))</f>
        <v>100</v>
      </c>
      <c r="F9" s="81"/>
      <c r="G9" s="82"/>
      <c r="H9" s="4"/>
      <c r="I9" s="4"/>
      <c r="J9" s="4"/>
      <c r="K9" s="4"/>
      <c r="L9" s="4"/>
      <c r="M9" s="4"/>
      <c r="N9" s="4"/>
      <c r="O9" s="4"/>
    </row>
    <row r="10" spans="1:15" ht="30" customHeight="1" x14ac:dyDescent="0.25">
      <c r="A10" s="74"/>
      <c r="B10" s="75"/>
      <c r="C10" s="72"/>
      <c r="D10" s="73"/>
      <c r="E10" s="76"/>
      <c r="F10" s="76"/>
      <c r="G10" s="76"/>
      <c r="H10" s="4"/>
      <c r="I10" s="4"/>
      <c r="J10" s="4"/>
      <c r="K10" s="4"/>
      <c r="L10" s="4"/>
      <c r="M10" s="4"/>
      <c r="N10" s="4"/>
      <c r="O10" s="4"/>
    </row>
    <row r="11" spans="1:15" ht="18.75" hidden="1" x14ac:dyDescent="0.3">
      <c r="A11" s="88" t="s">
        <v>19</v>
      </c>
      <c r="B11" s="88"/>
      <c r="C11" s="88"/>
      <c r="D11" s="88"/>
      <c r="E11" s="88"/>
      <c r="F11" s="88"/>
      <c r="G11" s="88"/>
    </row>
    <row r="12" spans="1:15" hidden="1" x14ac:dyDescent="0.25">
      <c r="A12" s="8"/>
      <c r="B12" s="10"/>
      <c r="C12" s="10"/>
      <c r="D12" s="14"/>
      <c r="E12" s="4"/>
      <c r="F12" s="4"/>
      <c r="G12" s="4"/>
    </row>
    <row r="13" spans="1:15" hidden="1" x14ac:dyDescent="0.25">
      <c r="A13" s="8" t="s">
        <v>20</v>
      </c>
      <c r="B13" s="26"/>
      <c r="C13" s="10"/>
      <c r="D13" s="14"/>
      <c r="E13" s="4"/>
      <c r="F13" s="4"/>
      <c r="G13" s="4"/>
    </row>
    <row r="14" spans="1:15" hidden="1" x14ac:dyDescent="0.25">
      <c r="A14" s="8" t="s">
        <v>21</v>
      </c>
      <c r="B14" s="26" t="e">
        <f>IF(#REF!&gt;0,#REF!,IF(C9&gt;0,#REF!,0))</f>
        <v>#REF!</v>
      </c>
      <c r="C14" s="10"/>
      <c r="D14" s="14"/>
      <c r="E14" s="4"/>
      <c r="F14" s="4"/>
      <c r="G14" s="4"/>
    </row>
    <row r="15" spans="1:15" ht="99" customHeight="1" x14ac:dyDescent="0.25">
      <c r="A15" s="87" t="s">
        <v>41</v>
      </c>
      <c r="B15" s="87"/>
      <c r="C15" s="87"/>
      <c r="D15" s="87"/>
      <c r="E15" s="87"/>
      <c r="F15" s="87"/>
      <c r="G15" s="87"/>
      <c r="H15" s="4"/>
      <c r="I15" s="4"/>
      <c r="J15" s="4"/>
      <c r="K15" s="4"/>
      <c r="L15" s="4"/>
      <c r="M15" s="4"/>
      <c r="N15" s="4"/>
      <c r="O15" s="4"/>
    </row>
    <row r="16" spans="1:15" x14ac:dyDescent="0.25">
      <c r="A16" s="4"/>
      <c r="B16" s="12"/>
      <c r="C16" s="12"/>
      <c r="D16" s="12"/>
      <c r="E16" s="4"/>
      <c r="F16" s="4"/>
      <c r="G16" s="4"/>
      <c r="H16" s="4"/>
      <c r="I16" s="4"/>
      <c r="J16" s="4"/>
      <c r="K16" s="4"/>
      <c r="L16" s="4"/>
      <c r="M16" s="4"/>
      <c r="N16" s="4"/>
      <c r="O16" s="4"/>
    </row>
    <row r="17" spans="1:15" x14ac:dyDescent="0.25">
      <c r="A17" s="4"/>
      <c r="B17" s="12"/>
      <c r="C17" s="12"/>
      <c r="D17" s="12"/>
      <c r="E17" s="4"/>
      <c r="F17" s="4"/>
      <c r="G17" s="4"/>
      <c r="H17" s="4"/>
      <c r="I17" s="4"/>
      <c r="J17" s="4"/>
      <c r="K17" s="4"/>
      <c r="L17" s="4"/>
      <c r="M17" s="4"/>
      <c r="N17" s="4"/>
      <c r="O17" s="4"/>
    </row>
    <row r="18" spans="1:15" x14ac:dyDescent="0.25">
      <c r="A18" s="4"/>
      <c r="B18" s="12"/>
      <c r="C18" s="12"/>
      <c r="D18" s="12"/>
      <c r="E18" s="4"/>
      <c r="F18" s="4"/>
      <c r="G18" s="4"/>
      <c r="H18" s="4"/>
      <c r="I18" s="4"/>
      <c r="J18" s="4"/>
      <c r="K18" s="4"/>
      <c r="L18" s="4"/>
      <c r="M18" s="4"/>
      <c r="N18" s="4"/>
      <c r="O18" s="4"/>
    </row>
    <row r="19" spans="1:15" x14ac:dyDescent="0.25">
      <c r="A19" s="4"/>
      <c r="B19" s="12"/>
      <c r="C19" s="12"/>
      <c r="D19" s="12"/>
      <c r="E19" s="4"/>
      <c r="F19" s="4"/>
      <c r="G19" s="4"/>
      <c r="H19" s="4"/>
      <c r="I19" s="4"/>
      <c r="J19" s="4"/>
      <c r="K19" s="4"/>
      <c r="L19" s="4"/>
      <c r="M19" s="4"/>
      <c r="N19" s="4"/>
      <c r="O19" s="4"/>
    </row>
    <row r="20" spans="1:15" x14ac:dyDescent="0.25">
      <c r="A20" s="4"/>
      <c r="B20" s="12"/>
      <c r="C20" s="12"/>
      <c r="D20" s="12"/>
      <c r="E20" s="4"/>
      <c r="F20" s="4"/>
      <c r="G20" s="4"/>
      <c r="H20" s="4"/>
      <c r="I20" s="4"/>
      <c r="J20" s="4"/>
      <c r="K20" s="4"/>
      <c r="L20" s="4"/>
      <c r="M20" s="4"/>
      <c r="N20" s="4"/>
      <c r="O20" s="4"/>
    </row>
    <row r="21" spans="1:15" x14ac:dyDescent="0.25">
      <c r="A21" s="4"/>
      <c r="B21" s="12"/>
      <c r="C21" s="12"/>
      <c r="D21" s="12"/>
      <c r="E21" s="4"/>
      <c r="F21" s="4"/>
      <c r="G21" s="4"/>
      <c r="H21" s="4"/>
      <c r="I21" s="4"/>
      <c r="J21" s="4"/>
      <c r="K21" s="4"/>
      <c r="L21" s="4"/>
      <c r="M21" s="4"/>
      <c r="N21" s="4"/>
      <c r="O21" s="4"/>
    </row>
    <row r="22" spans="1:15" x14ac:dyDescent="0.25">
      <c r="A22" s="4"/>
      <c r="B22" s="12"/>
      <c r="C22" s="12"/>
      <c r="D22" s="12"/>
      <c r="E22" s="4"/>
      <c r="F22" s="4"/>
      <c r="G22" s="4"/>
      <c r="H22" s="4"/>
      <c r="I22" s="4"/>
      <c r="J22" s="4"/>
      <c r="K22" s="4"/>
      <c r="L22" s="4"/>
      <c r="M22" s="4"/>
      <c r="N22" s="4"/>
      <c r="O22" s="4"/>
    </row>
    <row r="23" spans="1:15" x14ac:dyDescent="0.25">
      <c r="A23" s="4"/>
      <c r="B23" s="12"/>
      <c r="C23" s="12"/>
      <c r="D23" s="12"/>
      <c r="E23" s="4"/>
      <c r="F23" s="4"/>
      <c r="G23" s="4"/>
      <c r="H23" s="4"/>
      <c r="I23" s="4"/>
      <c r="J23" s="4"/>
      <c r="K23" s="4"/>
      <c r="L23" s="4"/>
      <c r="M23" s="4"/>
      <c r="N23" s="4"/>
      <c r="O23" s="4"/>
    </row>
    <row r="24" spans="1:15" x14ac:dyDescent="0.25">
      <c r="A24" s="4"/>
      <c r="B24" s="12"/>
      <c r="C24" s="12"/>
      <c r="D24" s="12"/>
      <c r="E24" s="4"/>
      <c r="F24" s="4"/>
      <c r="G24" s="4"/>
      <c r="H24" s="4"/>
      <c r="I24" s="4"/>
      <c r="J24" s="4"/>
      <c r="K24" s="4"/>
      <c r="L24" s="4"/>
      <c r="M24" s="4"/>
      <c r="N24" s="4"/>
      <c r="O24" s="4"/>
    </row>
    <row r="25" spans="1:15" x14ac:dyDescent="0.25">
      <c r="A25" s="4"/>
      <c r="B25" s="12"/>
      <c r="C25" s="12"/>
      <c r="D25" s="12"/>
      <c r="E25" s="4"/>
      <c r="F25" s="4"/>
      <c r="G25" s="4"/>
      <c r="H25" s="4"/>
      <c r="I25" s="4"/>
      <c r="J25" s="4"/>
      <c r="K25" s="4"/>
      <c r="L25" s="4"/>
      <c r="M25" s="4"/>
      <c r="N25" s="4"/>
      <c r="O25" s="4"/>
    </row>
    <row r="26" spans="1:15" x14ac:dyDescent="0.25">
      <c r="A26" s="4"/>
      <c r="B26" s="12"/>
      <c r="C26" s="12"/>
      <c r="D26" s="12"/>
      <c r="E26" s="4"/>
      <c r="F26" s="4"/>
      <c r="G26" s="4"/>
      <c r="H26" s="4"/>
      <c r="I26" s="4"/>
      <c r="J26" s="4"/>
      <c r="K26" s="4"/>
      <c r="L26" s="4"/>
      <c r="M26" s="4"/>
      <c r="N26" s="4"/>
      <c r="O26" s="4"/>
    </row>
    <row r="27" spans="1:15" x14ac:dyDescent="0.25">
      <c r="A27" s="4"/>
      <c r="B27" s="12"/>
      <c r="C27" s="12"/>
      <c r="D27" s="12"/>
      <c r="E27" s="4"/>
      <c r="F27" s="4"/>
      <c r="G27" s="4"/>
      <c r="H27" s="4"/>
      <c r="I27" s="4"/>
      <c r="J27" s="4"/>
      <c r="K27" s="4"/>
      <c r="L27" s="4"/>
      <c r="M27" s="4"/>
      <c r="N27" s="4"/>
      <c r="O27" s="4"/>
    </row>
    <row r="28" spans="1:15" x14ac:dyDescent="0.25">
      <c r="A28" s="4"/>
      <c r="B28" s="12"/>
      <c r="C28" s="12"/>
      <c r="D28" s="12"/>
      <c r="E28" s="4"/>
      <c r="F28" s="4"/>
      <c r="G28" s="4"/>
      <c r="H28" s="4"/>
      <c r="I28" s="4"/>
      <c r="J28" s="4"/>
      <c r="K28" s="4"/>
      <c r="L28" s="4"/>
      <c r="M28" s="4"/>
      <c r="N28" s="4"/>
      <c r="O28" s="4"/>
    </row>
    <row r="29" spans="1:15" x14ac:dyDescent="0.25">
      <c r="A29" s="4"/>
      <c r="B29" s="12"/>
      <c r="C29" s="12"/>
      <c r="D29" s="12"/>
      <c r="E29" s="4"/>
      <c r="F29" s="4"/>
      <c r="G29" s="4"/>
      <c r="H29" s="4"/>
      <c r="I29" s="4"/>
      <c r="J29" s="4"/>
      <c r="K29" s="4"/>
      <c r="L29" s="4"/>
      <c r="M29" s="4"/>
      <c r="N29" s="4"/>
      <c r="O29" s="4"/>
    </row>
    <row r="30" spans="1:15" x14ac:dyDescent="0.25">
      <c r="A30" s="4"/>
      <c r="B30" s="12"/>
      <c r="C30" s="12"/>
      <c r="D30" s="12"/>
      <c r="E30" s="4"/>
      <c r="F30" s="4"/>
      <c r="G30" s="4"/>
      <c r="H30" s="4"/>
      <c r="I30" s="4"/>
      <c r="J30" s="4"/>
      <c r="K30" s="4"/>
      <c r="L30" s="4"/>
      <c r="M30" s="4"/>
      <c r="N30" s="4"/>
      <c r="O30" s="4"/>
    </row>
    <row r="31" spans="1:15" x14ac:dyDescent="0.25">
      <c r="A31" s="4"/>
      <c r="B31" s="12"/>
      <c r="C31" s="12"/>
      <c r="D31" s="12"/>
      <c r="E31" s="4"/>
      <c r="F31" s="4"/>
      <c r="G31" s="4"/>
      <c r="H31" s="4"/>
      <c r="I31" s="4"/>
      <c r="J31" s="4"/>
      <c r="K31" s="4"/>
      <c r="L31" s="4"/>
      <c r="M31" s="4"/>
      <c r="N31" s="4"/>
      <c r="O31" s="4"/>
    </row>
    <row r="32" spans="1:15" x14ac:dyDescent="0.25">
      <c r="A32" s="4"/>
      <c r="B32" s="12"/>
      <c r="C32" s="12"/>
      <c r="D32" s="12"/>
      <c r="E32" s="4"/>
      <c r="F32" s="4"/>
      <c r="G32" s="4"/>
      <c r="H32" s="4"/>
      <c r="I32" s="4"/>
      <c r="J32" s="4"/>
      <c r="K32" s="4"/>
      <c r="L32" s="4"/>
      <c r="M32" s="4"/>
      <c r="N32" s="4"/>
      <c r="O32" s="4"/>
    </row>
    <row r="33" spans="1:15" x14ac:dyDescent="0.25">
      <c r="A33" s="4"/>
      <c r="B33" s="12"/>
      <c r="C33" s="12"/>
      <c r="D33" s="12"/>
      <c r="E33" s="4"/>
      <c r="F33" s="4"/>
      <c r="G33" s="4"/>
      <c r="H33" s="4"/>
      <c r="I33" s="4"/>
      <c r="J33" s="4"/>
      <c r="K33" s="4"/>
      <c r="L33" s="4"/>
      <c r="M33" s="4"/>
      <c r="N33" s="4"/>
      <c r="O33" s="4"/>
    </row>
    <row r="34" spans="1:15" x14ac:dyDescent="0.25">
      <c r="A34" s="4"/>
      <c r="B34" s="12"/>
      <c r="C34" s="12"/>
      <c r="D34" s="12"/>
      <c r="E34" s="4"/>
      <c r="F34" s="4"/>
      <c r="G34" s="4"/>
      <c r="H34" s="4"/>
      <c r="I34" s="4"/>
      <c r="J34" s="4"/>
      <c r="K34" s="4"/>
      <c r="L34" s="4"/>
      <c r="M34" s="4"/>
      <c r="N34" s="4"/>
      <c r="O34" s="4"/>
    </row>
    <row r="35" spans="1:15" x14ac:dyDescent="0.25">
      <c r="A35" s="4"/>
      <c r="B35" s="12"/>
      <c r="C35" s="12"/>
      <c r="D35" s="12"/>
      <c r="E35" s="4"/>
      <c r="F35" s="4"/>
      <c r="G35" s="4"/>
      <c r="H35" s="4"/>
      <c r="I35" s="4"/>
      <c r="J35" s="4"/>
      <c r="K35" s="4"/>
      <c r="L35" s="4"/>
      <c r="M35" s="4"/>
      <c r="N35" s="4"/>
      <c r="O35" s="4"/>
    </row>
    <row r="36" spans="1:15" x14ac:dyDescent="0.25">
      <c r="A36" s="4"/>
      <c r="B36" s="12"/>
      <c r="C36" s="12"/>
      <c r="D36" s="12"/>
      <c r="E36" s="4"/>
      <c r="F36" s="4"/>
      <c r="G36" s="4"/>
      <c r="H36" s="4"/>
      <c r="I36" s="4"/>
      <c r="J36" s="4"/>
      <c r="K36" s="4"/>
      <c r="L36" s="4"/>
      <c r="M36" s="4"/>
      <c r="N36" s="4"/>
      <c r="O36" s="4"/>
    </row>
    <row r="37" spans="1:15" x14ac:dyDescent="0.25">
      <c r="A37" s="4"/>
      <c r="B37" s="12"/>
      <c r="C37" s="12"/>
      <c r="D37" s="12"/>
      <c r="E37" s="4"/>
      <c r="F37" s="4"/>
      <c r="G37" s="4"/>
      <c r="H37" s="4"/>
      <c r="I37" s="4"/>
      <c r="J37" s="4"/>
      <c r="K37" s="4"/>
      <c r="L37" s="4"/>
      <c r="M37" s="4"/>
      <c r="N37" s="4"/>
      <c r="O37" s="4"/>
    </row>
    <row r="38" spans="1:15" x14ac:dyDescent="0.25">
      <c r="A38" s="4"/>
      <c r="B38" s="12"/>
      <c r="C38" s="12"/>
      <c r="D38" s="12"/>
      <c r="E38" s="4"/>
      <c r="F38" s="4"/>
      <c r="G38" s="4"/>
      <c r="H38" s="4"/>
      <c r="I38" s="4"/>
      <c r="J38" s="4"/>
      <c r="K38" s="4"/>
      <c r="L38" s="4"/>
      <c r="M38" s="4"/>
      <c r="N38" s="4"/>
      <c r="O38" s="4"/>
    </row>
    <row r="39" spans="1:15" x14ac:dyDescent="0.25">
      <c r="A39" s="4"/>
      <c r="B39" s="12"/>
      <c r="C39" s="12"/>
      <c r="D39" s="12"/>
      <c r="E39" s="4"/>
      <c r="F39" s="4"/>
      <c r="G39" s="4"/>
      <c r="H39" s="4"/>
      <c r="I39" s="4"/>
      <c r="J39" s="4"/>
      <c r="K39" s="4"/>
      <c r="L39" s="4"/>
      <c r="M39" s="4"/>
      <c r="N39" s="4"/>
      <c r="O39" s="4"/>
    </row>
    <row r="40" spans="1:15" x14ac:dyDescent="0.25">
      <c r="A40" s="4"/>
      <c r="B40" s="12"/>
      <c r="C40" s="12"/>
      <c r="D40" s="12"/>
      <c r="E40" s="4"/>
      <c r="F40" s="4"/>
      <c r="G40" s="4"/>
      <c r="H40" s="4"/>
      <c r="I40" s="4"/>
      <c r="J40" s="4"/>
      <c r="K40" s="4"/>
      <c r="L40" s="4"/>
      <c r="M40" s="4"/>
      <c r="N40" s="4"/>
      <c r="O40" s="4"/>
    </row>
    <row r="41" spans="1:15" x14ac:dyDescent="0.25">
      <c r="A41" s="4"/>
      <c r="B41" s="12"/>
      <c r="C41" s="12"/>
      <c r="D41" s="12"/>
      <c r="E41" s="4"/>
      <c r="F41" s="4"/>
      <c r="G41" s="4"/>
      <c r="H41" s="4"/>
      <c r="I41" s="4"/>
      <c r="J41" s="4"/>
      <c r="K41" s="4"/>
      <c r="L41" s="4"/>
      <c r="M41" s="4"/>
      <c r="N41" s="4"/>
      <c r="O41" s="4"/>
    </row>
    <row r="42" spans="1:15" x14ac:dyDescent="0.25">
      <c r="A42" s="4"/>
      <c r="B42" s="12"/>
      <c r="C42" s="12"/>
      <c r="D42" s="12"/>
      <c r="E42" s="4"/>
      <c r="F42" s="4"/>
      <c r="G42" s="4"/>
      <c r="H42" s="4"/>
      <c r="I42" s="4"/>
      <c r="J42" s="4"/>
      <c r="K42" s="4"/>
      <c r="L42" s="4"/>
      <c r="M42" s="4"/>
      <c r="N42" s="4"/>
      <c r="O42" s="4"/>
    </row>
    <row r="43" spans="1:15" x14ac:dyDescent="0.25">
      <c r="A43" s="4"/>
      <c r="B43" s="12"/>
      <c r="C43" s="12"/>
      <c r="D43" s="12"/>
      <c r="E43" s="4"/>
      <c r="F43" s="4"/>
      <c r="G43" s="4"/>
      <c r="H43" s="4"/>
      <c r="I43" s="4"/>
      <c r="J43" s="4"/>
      <c r="K43" s="4"/>
      <c r="L43" s="4"/>
      <c r="M43" s="4"/>
      <c r="N43" s="4"/>
      <c r="O43" s="4"/>
    </row>
    <row r="44" spans="1:15" x14ac:dyDescent="0.25">
      <c r="A44" s="4"/>
      <c r="B44" s="12"/>
      <c r="C44" s="12"/>
      <c r="D44" s="12"/>
      <c r="E44" s="4"/>
      <c r="F44" s="4"/>
      <c r="G44" s="4"/>
      <c r="H44" s="4"/>
      <c r="I44" s="4"/>
      <c r="J44" s="4"/>
      <c r="K44" s="4"/>
      <c r="L44" s="4"/>
      <c r="M44" s="4"/>
      <c r="N44" s="4"/>
      <c r="O44" s="4"/>
    </row>
    <row r="45" spans="1:15" x14ac:dyDescent="0.25">
      <c r="A45" s="4"/>
      <c r="B45" s="12"/>
      <c r="C45" s="12"/>
      <c r="D45" s="12"/>
      <c r="E45" s="4"/>
      <c r="F45" s="4"/>
      <c r="G45" s="4"/>
      <c r="H45" s="4"/>
      <c r="I45" s="4"/>
      <c r="J45" s="4"/>
      <c r="K45" s="4"/>
      <c r="L45" s="4"/>
      <c r="M45" s="4"/>
      <c r="N45" s="4"/>
      <c r="O45" s="4"/>
    </row>
    <row r="46" spans="1:15" x14ac:dyDescent="0.25">
      <c r="A46" s="4"/>
      <c r="B46" s="12"/>
      <c r="C46" s="12"/>
      <c r="D46" s="12"/>
      <c r="E46" s="4"/>
      <c r="F46" s="4"/>
      <c r="G46" s="4"/>
      <c r="H46" s="4"/>
      <c r="I46" s="4"/>
      <c r="J46" s="4"/>
      <c r="K46" s="4"/>
      <c r="L46" s="4"/>
      <c r="M46" s="4"/>
      <c r="N46" s="4"/>
      <c r="O46" s="4"/>
    </row>
    <row r="47" spans="1:15" x14ac:dyDescent="0.25">
      <c r="A47" s="4"/>
      <c r="B47" s="12"/>
      <c r="C47" s="12"/>
      <c r="D47" s="12"/>
      <c r="E47" s="4"/>
      <c r="F47" s="4"/>
      <c r="G47" s="4"/>
      <c r="H47" s="4"/>
      <c r="I47" s="4"/>
      <c r="J47" s="4"/>
      <c r="K47" s="4"/>
      <c r="L47" s="4"/>
      <c r="M47" s="4"/>
      <c r="N47" s="4"/>
      <c r="O47" s="4"/>
    </row>
    <row r="48" spans="1:15" x14ac:dyDescent="0.25">
      <c r="A48" s="4"/>
      <c r="B48" s="12"/>
      <c r="C48" s="12"/>
      <c r="D48" s="12"/>
      <c r="E48" s="4"/>
      <c r="F48" s="4"/>
      <c r="G48" s="4"/>
      <c r="H48" s="4"/>
      <c r="I48" s="4"/>
      <c r="J48" s="4"/>
      <c r="K48" s="4"/>
      <c r="L48" s="4"/>
      <c r="M48" s="4"/>
      <c r="N48" s="4"/>
      <c r="O48" s="4"/>
    </row>
    <row r="49" spans="1:15" x14ac:dyDescent="0.25">
      <c r="A49" s="4"/>
      <c r="B49" s="12"/>
      <c r="C49" s="12"/>
      <c r="D49" s="12"/>
      <c r="E49" s="4"/>
      <c r="F49" s="4"/>
      <c r="G49" s="4"/>
      <c r="H49" s="4"/>
      <c r="I49" s="4"/>
      <c r="J49" s="4"/>
      <c r="K49" s="4"/>
      <c r="L49" s="4"/>
      <c r="M49" s="4"/>
      <c r="N49" s="4"/>
      <c r="O49" s="4"/>
    </row>
    <row r="50" spans="1:15" x14ac:dyDescent="0.25">
      <c r="A50" s="4"/>
      <c r="B50" s="12"/>
      <c r="C50" s="12"/>
      <c r="D50" s="12"/>
      <c r="E50" s="4"/>
      <c r="F50" s="4"/>
      <c r="G50" s="4"/>
      <c r="H50" s="4"/>
      <c r="I50" s="4"/>
      <c r="J50" s="4"/>
      <c r="K50" s="4"/>
      <c r="L50" s="4"/>
      <c r="M50" s="4"/>
      <c r="N50" s="4"/>
      <c r="O50" s="4"/>
    </row>
    <row r="51" spans="1:15" x14ac:dyDescent="0.25">
      <c r="A51" s="4"/>
      <c r="B51" s="12"/>
      <c r="C51" s="12"/>
      <c r="D51" s="12"/>
      <c r="E51" s="4"/>
      <c r="F51" s="4"/>
      <c r="G51" s="4"/>
      <c r="H51" s="4"/>
      <c r="I51" s="4"/>
      <c r="J51" s="4"/>
      <c r="K51" s="4"/>
      <c r="L51" s="4"/>
      <c r="M51" s="4"/>
      <c r="N51" s="4"/>
      <c r="O51" s="4"/>
    </row>
    <row r="52" spans="1:15" x14ac:dyDescent="0.25">
      <c r="A52" s="4"/>
      <c r="B52" s="12"/>
      <c r="C52" s="12"/>
      <c r="D52" s="12"/>
      <c r="E52" s="4"/>
      <c r="F52" s="4"/>
      <c r="G52" s="4"/>
      <c r="H52" s="4"/>
      <c r="I52" s="4"/>
      <c r="J52" s="4"/>
      <c r="K52" s="4"/>
      <c r="L52" s="4"/>
      <c r="M52" s="4"/>
      <c r="N52" s="4"/>
      <c r="O52" s="4"/>
    </row>
    <row r="53" spans="1:15" x14ac:dyDescent="0.25">
      <c r="A53" s="4"/>
      <c r="B53" s="12"/>
      <c r="C53" s="12"/>
      <c r="D53" s="12"/>
      <c r="E53" s="4"/>
      <c r="F53" s="4"/>
      <c r="G53" s="4"/>
      <c r="H53" s="4"/>
      <c r="I53" s="4"/>
      <c r="J53" s="4"/>
      <c r="K53" s="4"/>
      <c r="L53" s="4"/>
      <c r="M53" s="4"/>
      <c r="N53" s="4"/>
      <c r="O53" s="4"/>
    </row>
    <row r="54" spans="1:15" x14ac:dyDescent="0.25">
      <c r="A54" s="4"/>
      <c r="B54" s="12"/>
      <c r="C54" s="12"/>
      <c r="D54" s="12"/>
      <c r="E54" s="4"/>
      <c r="F54" s="4"/>
      <c r="G54" s="4"/>
      <c r="H54" s="4"/>
      <c r="I54" s="4"/>
      <c r="J54" s="4"/>
      <c r="K54" s="4"/>
      <c r="L54" s="4"/>
      <c r="M54" s="4"/>
      <c r="N54" s="4"/>
      <c r="O54" s="4"/>
    </row>
    <row r="55" spans="1:15" x14ac:dyDescent="0.25">
      <c r="A55" s="4"/>
      <c r="B55" s="12"/>
      <c r="C55" s="12"/>
      <c r="D55" s="12"/>
      <c r="E55" s="4"/>
      <c r="F55" s="4"/>
      <c r="G55" s="4"/>
      <c r="H55" s="4"/>
      <c r="I55" s="4"/>
      <c r="J55" s="4"/>
      <c r="K55" s="4"/>
      <c r="L55" s="4"/>
      <c r="M55" s="4"/>
      <c r="N55" s="4"/>
      <c r="O55" s="4"/>
    </row>
    <row r="56" spans="1:15" x14ac:dyDescent="0.25">
      <c r="A56" s="4"/>
      <c r="B56" s="12"/>
      <c r="C56" s="12"/>
      <c r="D56" s="12"/>
      <c r="E56" s="4"/>
      <c r="F56" s="4"/>
      <c r="G56" s="4"/>
      <c r="H56" s="4"/>
      <c r="I56" s="4"/>
      <c r="J56" s="4"/>
      <c r="K56" s="4"/>
      <c r="L56" s="4"/>
      <c r="M56" s="4"/>
      <c r="N56" s="4"/>
      <c r="O56" s="4"/>
    </row>
    <row r="57" spans="1:15" x14ac:dyDescent="0.25">
      <c r="A57" s="4"/>
      <c r="B57" s="12"/>
      <c r="C57" s="12"/>
      <c r="D57" s="12"/>
      <c r="E57" s="4"/>
      <c r="F57" s="4"/>
      <c r="G57" s="4"/>
      <c r="H57" s="4"/>
      <c r="I57" s="4"/>
      <c r="J57" s="4"/>
      <c r="K57" s="4"/>
      <c r="L57" s="4"/>
      <c r="M57" s="4"/>
      <c r="N57" s="4"/>
      <c r="O57" s="4"/>
    </row>
    <row r="58" spans="1:15" x14ac:dyDescent="0.25">
      <c r="A58" s="4"/>
      <c r="B58" s="12"/>
      <c r="C58" s="12"/>
      <c r="D58" s="12"/>
      <c r="E58" s="4"/>
      <c r="F58" s="4"/>
      <c r="G58" s="4"/>
      <c r="H58" s="4"/>
      <c r="I58" s="4"/>
      <c r="J58" s="4"/>
      <c r="K58" s="4"/>
      <c r="L58" s="4"/>
      <c r="M58" s="4"/>
      <c r="N58" s="4"/>
      <c r="O58" s="4"/>
    </row>
    <row r="59" spans="1:15" x14ac:dyDescent="0.25">
      <c r="A59" s="4"/>
      <c r="B59" s="12"/>
      <c r="C59" s="12"/>
      <c r="D59" s="12"/>
      <c r="E59" s="4"/>
      <c r="F59" s="4"/>
      <c r="G59" s="4"/>
      <c r="H59" s="4"/>
      <c r="I59" s="4"/>
      <c r="J59" s="4"/>
      <c r="K59" s="4"/>
      <c r="L59" s="4"/>
      <c r="M59" s="4"/>
      <c r="N59" s="4"/>
      <c r="O59" s="4"/>
    </row>
    <row r="60" spans="1:15" x14ac:dyDescent="0.25">
      <c r="A60" s="4"/>
      <c r="B60" s="12"/>
      <c r="C60" s="12"/>
      <c r="D60" s="12"/>
      <c r="E60" s="4"/>
      <c r="F60" s="4"/>
      <c r="G60" s="4"/>
      <c r="H60" s="4"/>
      <c r="I60" s="4"/>
      <c r="J60" s="4"/>
      <c r="K60" s="4"/>
      <c r="L60" s="4"/>
      <c r="M60" s="4"/>
      <c r="N60" s="4"/>
      <c r="O60" s="4"/>
    </row>
    <row r="61" spans="1:15" x14ac:dyDescent="0.25">
      <c r="A61" s="4"/>
      <c r="B61" s="12"/>
      <c r="C61" s="12"/>
      <c r="D61" s="12"/>
      <c r="E61" s="4"/>
      <c r="F61" s="4"/>
      <c r="G61" s="4"/>
      <c r="H61" s="4"/>
      <c r="I61" s="4"/>
      <c r="J61" s="4"/>
      <c r="K61" s="4"/>
      <c r="L61" s="4"/>
      <c r="M61" s="4"/>
      <c r="N61" s="4"/>
      <c r="O61" s="4"/>
    </row>
    <row r="62" spans="1:15" x14ac:dyDescent="0.25">
      <c r="A62" s="4"/>
      <c r="B62" s="12"/>
      <c r="C62" s="12"/>
      <c r="D62" s="12"/>
      <c r="E62" s="4"/>
      <c r="F62" s="4"/>
      <c r="G62" s="4"/>
      <c r="H62" s="4"/>
      <c r="I62" s="4"/>
      <c r="J62" s="4"/>
      <c r="K62" s="4"/>
      <c r="L62" s="4"/>
      <c r="M62" s="4"/>
      <c r="N62" s="4"/>
      <c r="O62" s="4"/>
    </row>
    <row r="63" spans="1:15" x14ac:dyDescent="0.25">
      <c r="A63" s="4"/>
      <c r="B63" s="12"/>
      <c r="C63" s="12"/>
      <c r="D63" s="12"/>
      <c r="E63" s="4"/>
      <c r="F63" s="4"/>
      <c r="G63" s="4"/>
      <c r="H63" s="4"/>
      <c r="I63" s="4"/>
      <c r="J63" s="4"/>
      <c r="K63" s="4"/>
      <c r="L63" s="4"/>
      <c r="M63" s="4"/>
      <c r="N63" s="4"/>
      <c r="O63" s="4"/>
    </row>
    <row r="64" spans="1:15" x14ac:dyDescent="0.25">
      <c r="A64" s="4"/>
      <c r="B64" s="12"/>
      <c r="C64" s="12"/>
      <c r="D64" s="12"/>
      <c r="E64" s="4"/>
      <c r="F64" s="4"/>
      <c r="G64" s="4"/>
      <c r="H64" s="4"/>
      <c r="I64" s="4"/>
      <c r="J64" s="4"/>
      <c r="K64" s="4"/>
      <c r="L64" s="4"/>
      <c r="M64" s="4"/>
      <c r="N64" s="4"/>
      <c r="O64" s="4"/>
    </row>
    <row r="65" spans="1:15" x14ac:dyDescent="0.25">
      <c r="A65" s="4"/>
      <c r="B65" s="12"/>
      <c r="C65" s="12"/>
      <c r="D65" s="12"/>
      <c r="E65" s="4"/>
      <c r="F65" s="4"/>
      <c r="G65" s="4"/>
      <c r="H65" s="4"/>
      <c r="I65" s="4"/>
      <c r="J65" s="4"/>
      <c r="K65" s="4"/>
      <c r="L65" s="4"/>
      <c r="M65" s="4"/>
      <c r="N65" s="4"/>
      <c r="O65" s="4"/>
    </row>
    <row r="66" spans="1:15" x14ac:dyDescent="0.25">
      <c r="A66" s="4"/>
      <c r="B66" s="12"/>
      <c r="C66" s="12"/>
      <c r="D66" s="12"/>
      <c r="E66" s="4"/>
      <c r="F66" s="4"/>
      <c r="G66" s="4"/>
      <c r="H66" s="4"/>
      <c r="I66" s="4"/>
      <c r="J66" s="4"/>
      <c r="K66" s="4"/>
      <c r="L66" s="4"/>
      <c r="M66" s="4"/>
      <c r="N66" s="4"/>
      <c r="O66" s="4"/>
    </row>
    <row r="67" spans="1:15" x14ac:dyDescent="0.25">
      <c r="A67" s="4"/>
      <c r="B67" s="12"/>
      <c r="C67" s="12"/>
      <c r="D67" s="12"/>
      <c r="E67" s="4"/>
      <c r="F67" s="4"/>
      <c r="G67" s="4"/>
      <c r="H67" s="4"/>
      <c r="I67" s="4"/>
      <c r="J67" s="4"/>
      <c r="K67" s="4"/>
      <c r="L67" s="4"/>
      <c r="M67" s="4"/>
      <c r="N67" s="4"/>
      <c r="O67" s="4"/>
    </row>
    <row r="68" spans="1:15" x14ac:dyDescent="0.25">
      <c r="A68" s="4"/>
      <c r="B68" s="12"/>
      <c r="C68" s="12"/>
      <c r="D68" s="12"/>
      <c r="E68" s="4"/>
      <c r="F68" s="4"/>
      <c r="G68" s="4"/>
      <c r="H68" s="4"/>
      <c r="I68" s="4"/>
      <c r="J68" s="4"/>
      <c r="K68" s="4"/>
      <c r="L68" s="4"/>
      <c r="M68" s="4"/>
      <c r="N68" s="4"/>
      <c r="O68" s="4"/>
    </row>
    <row r="69" spans="1:15" x14ac:dyDescent="0.25">
      <c r="A69" s="4"/>
      <c r="B69" s="12"/>
      <c r="C69" s="12"/>
      <c r="D69" s="12"/>
      <c r="E69" s="4"/>
      <c r="F69" s="4"/>
      <c r="G69" s="4"/>
      <c r="H69" s="4"/>
      <c r="I69" s="4"/>
      <c r="J69" s="4"/>
      <c r="K69" s="4"/>
      <c r="L69" s="4"/>
      <c r="M69" s="4"/>
      <c r="N69" s="4"/>
      <c r="O69" s="4"/>
    </row>
    <row r="70" spans="1:15" x14ac:dyDescent="0.25">
      <c r="A70" s="4"/>
      <c r="B70" s="12"/>
      <c r="C70" s="12"/>
      <c r="D70" s="12"/>
      <c r="E70" s="4"/>
      <c r="F70" s="4"/>
      <c r="G70" s="4"/>
      <c r="H70" s="4"/>
      <c r="I70" s="4"/>
      <c r="J70" s="4"/>
      <c r="K70" s="4"/>
      <c r="L70" s="4"/>
      <c r="M70" s="4"/>
      <c r="N70" s="4"/>
      <c r="O70" s="4"/>
    </row>
    <row r="71" spans="1:15" x14ac:dyDescent="0.25">
      <c r="A71" s="4"/>
      <c r="B71" s="12"/>
      <c r="C71" s="12"/>
      <c r="D71" s="12"/>
      <c r="E71" s="4"/>
      <c r="F71" s="4"/>
      <c r="G71" s="4"/>
      <c r="H71" s="4"/>
      <c r="I71" s="4"/>
      <c r="J71" s="4"/>
      <c r="K71" s="4"/>
      <c r="L71" s="4"/>
      <c r="M71" s="4"/>
      <c r="N71" s="4"/>
      <c r="O71" s="4"/>
    </row>
    <row r="72" spans="1:15" x14ac:dyDescent="0.25">
      <c r="A72" s="4"/>
      <c r="B72" s="12"/>
      <c r="C72" s="12"/>
      <c r="D72" s="12"/>
      <c r="E72" s="4"/>
      <c r="F72" s="4"/>
      <c r="G72" s="4"/>
      <c r="H72" s="4"/>
      <c r="I72" s="4"/>
      <c r="J72" s="4"/>
      <c r="K72" s="4"/>
      <c r="L72" s="4"/>
      <c r="M72" s="4"/>
      <c r="N72" s="4"/>
      <c r="O72" s="4"/>
    </row>
    <row r="73" spans="1:15" x14ac:dyDescent="0.25">
      <c r="A73" s="4"/>
      <c r="B73" s="12"/>
      <c r="C73" s="12"/>
      <c r="D73" s="12"/>
      <c r="E73" s="4"/>
      <c r="F73" s="4"/>
      <c r="G73" s="4"/>
      <c r="H73" s="4"/>
      <c r="I73" s="4"/>
      <c r="J73" s="4"/>
      <c r="K73" s="4"/>
      <c r="L73" s="4"/>
      <c r="M73" s="4"/>
      <c r="N73" s="4"/>
      <c r="O73" s="4"/>
    </row>
    <row r="74" spans="1:15" x14ac:dyDescent="0.25">
      <c r="A74" s="4"/>
      <c r="B74" s="12"/>
      <c r="C74" s="12"/>
      <c r="D74" s="12"/>
      <c r="E74" s="4"/>
      <c r="F74" s="4"/>
      <c r="G74" s="4"/>
      <c r="H74" s="4"/>
      <c r="I74" s="4"/>
      <c r="J74" s="4"/>
      <c r="K74" s="4"/>
      <c r="L74" s="4"/>
      <c r="M74" s="4"/>
      <c r="N74" s="4"/>
      <c r="O74" s="4"/>
    </row>
    <row r="75" spans="1:15" x14ac:dyDescent="0.25">
      <c r="A75" s="4"/>
      <c r="B75" s="12"/>
      <c r="C75" s="12"/>
      <c r="D75" s="12"/>
      <c r="E75" s="4"/>
      <c r="F75" s="4"/>
      <c r="G75" s="4"/>
      <c r="H75" s="4"/>
      <c r="I75" s="4"/>
      <c r="J75" s="4"/>
      <c r="K75" s="4"/>
      <c r="L75" s="4"/>
      <c r="M75" s="4"/>
      <c r="N75" s="4"/>
      <c r="O75" s="4"/>
    </row>
    <row r="76" spans="1:15" x14ac:dyDescent="0.25">
      <c r="A76" s="4"/>
      <c r="B76" s="12"/>
      <c r="C76" s="12"/>
      <c r="D76" s="12"/>
      <c r="E76" s="4"/>
      <c r="F76" s="4"/>
      <c r="G76" s="4"/>
      <c r="H76" s="4"/>
      <c r="I76" s="4"/>
      <c r="J76" s="4"/>
      <c r="K76" s="4"/>
      <c r="L76" s="4"/>
      <c r="M76" s="4"/>
      <c r="N76" s="4"/>
      <c r="O76" s="4"/>
    </row>
    <row r="77" spans="1:15" x14ac:dyDescent="0.25">
      <c r="A77" s="4"/>
      <c r="B77" s="12"/>
      <c r="C77" s="12"/>
      <c r="D77" s="12"/>
      <c r="E77" s="4"/>
      <c r="F77" s="4"/>
      <c r="G77" s="4"/>
      <c r="H77" s="4"/>
      <c r="I77" s="4"/>
      <c r="J77" s="4"/>
      <c r="K77" s="4"/>
      <c r="L77" s="4"/>
      <c r="M77" s="4"/>
      <c r="N77" s="4"/>
      <c r="O77" s="4"/>
    </row>
    <row r="78" spans="1:15" x14ac:dyDescent="0.25">
      <c r="A78" s="4"/>
      <c r="B78" s="12"/>
      <c r="C78" s="12"/>
      <c r="D78" s="12"/>
      <c r="E78" s="4"/>
      <c r="F78" s="4"/>
      <c r="G78" s="4"/>
      <c r="H78" s="4"/>
      <c r="I78" s="4"/>
      <c r="J78" s="4"/>
      <c r="K78" s="4"/>
      <c r="L78" s="4"/>
      <c r="M78" s="4"/>
      <c r="N78" s="4"/>
      <c r="O78" s="4"/>
    </row>
    <row r="79" spans="1:15" x14ac:dyDescent="0.25">
      <c r="A79" s="4"/>
      <c r="B79" s="12"/>
      <c r="C79" s="12"/>
      <c r="D79" s="12"/>
      <c r="E79" s="4"/>
      <c r="F79" s="4"/>
      <c r="G79" s="4"/>
      <c r="H79" s="4"/>
      <c r="I79" s="4"/>
      <c r="J79" s="4"/>
      <c r="K79" s="4"/>
      <c r="L79" s="4"/>
      <c r="M79" s="4"/>
      <c r="N79" s="4"/>
      <c r="O79" s="4"/>
    </row>
    <row r="80" spans="1:15" x14ac:dyDescent="0.25">
      <c r="A80" s="4"/>
      <c r="B80" s="12"/>
      <c r="C80" s="12"/>
      <c r="D80" s="12"/>
      <c r="E80" s="4"/>
      <c r="F80" s="4"/>
      <c r="G80" s="4"/>
      <c r="H80" s="4"/>
      <c r="I80" s="4"/>
      <c r="J80" s="4"/>
      <c r="K80" s="4"/>
      <c r="L80" s="4"/>
      <c r="M80" s="4"/>
      <c r="N80" s="4"/>
      <c r="O80" s="4"/>
    </row>
    <row r="81" spans="1:15" x14ac:dyDescent="0.25">
      <c r="A81" s="4"/>
      <c r="B81" s="12"/>
      <c r="C81" s="12"/>
      <c r="D81" s="12"/>
      <c r="E81" s="4"/>
      <c r="F81" s="4"/>
      <c r="G81" s="4"/>
      <c r="H81" s="4"/>
      <c r="I81" s="4"/>
      <c r="J81" s="4"/>
      <c r="K81" s="4"/>
      <c r="L81" s="4"/>
      <c r="M81" s="4"/>
      <c r="N81" s="4"/>
      <c r="O81" s="4"/>
    </row>
    <row r="82" spans="1:15" x14ac:dyDescent="0.25">
      <c r="A82" s="4"/>
      <c r="B82" s="12"/>
      <c r="C82" s="12"/>
      <c r="D82" s="12"/>
      <c r="E82" s="4"/>
      <c r="F82" s="4"/>
      <c r="G82" s="4"/>
      <c r="H82" s="4"/>
      <c r="I82" s="4"/>
      <c r="J82" s="4"/>
      <c r="K82" s="4"/>
      <c r="L82" s="4"/>
      <c r="M82" s="4"/>
      <c r="N82" s="4"/>
      <c r="O82" s="4"/>
    </row>
    <row r="83" spans="1:15" x14ac:dyDescent="0.25">
      <c r="A83" s="4"/>
      <c r="B83" s="12"/>
      <c r="C83" s="12"/>
      <c r="D83" s="12"/>
      <c r="E83" s="4"/>
      <c r="F83" s="4"/>
      <c r="G83" s="4"/>
      <c r="H83" s="4"/>
      <c r="I83" s="4"/>
      <c r="J83" s="4"/>
      <c r="K83" s="4"/>
      <c r="L83" s="4"/>
      <c r="M83" s="4"/>
      <c r="N83" s="4"/>
      <c r="O83" s="4"/>
    </row>
    <row r="84" spans="1:15" x14ac:dyDescent="0.25">
      <c r="A84" s="4"/>
      <c r="B84" s="12"/>
      <c r="C84" s="12"/>
      <c r="D84" s="12"/>
      <c r="E84" s="4"/>
      <c r="F84" s="4"/>
      <c r="G84" s="4"/>
      <c r="H84" s="4"/>
      <c r="I84" s="4"/>
      <c r="J84" s="4"/>
      <c r="K84" s="4"/>
      <c r="L84" s="4"/>
      <c r="M84" s="4"/>
      <c r="N84" s="4"/>
      <c r="O84" s="4"/>
    </row>
    <row r="85" spans="1:15" x14ac:dyDescent="0.25">
      <c r="A85" s="4"/>
      <c r="B85" s="12"/>
      <c r="C85" s="12"/>
      <c r="D85" s="12"/>
      <c r="E85" s="4"/>
      <c r="F85" s="4"/>
      <c r="G85" s="4"/>
      <c r="H85" s="4"/>
      <c r="I85" s="4"/>
      <c r="J85" s="4"/>
      <c r="K85" s="4"/>
      <c r="L85" s="4"/>
      <c r="M85" s="4"/>
      <c r="N85" s="4"/>
      <c r="O85" s="4"/>
    </row>
    <row r="86" spans="1:15" x14ac:dyDescent="0.25">
      <c r="A86" s="4"/>
      <c r="B86" s="12"/>
      <c r="C86" s="12"/>
      <c r="D86" s="12"/>
      <c r="E86" s="4"/>
      <c r="F86" s="4"/>
      <c r="G86" s="4"/>
      <c r="H86" s="4"/>
      <c r="I86" s="4"/>
      <c r="J86" s="4"/>
      <c r="K86" s="4"/>
      <c r="L86" s="4"/>
      <c r="M86" s="4"/>
      <c r="N86" s="4"/>
      <c r="O86" s="4"/>
    </row>
    <row r="87" spans="1:15" x14ac:dyDescent="0.25">
      <c r="A87" s="4"/>
      <c r="B87" s="12"/>
      <c r="C87" s="12"/>
      <c r="D87" s="12"/>
      <c r="E87" s="4"/>
      <c r="F87" s="4"/>
      <c r="G87" s="4"/>
      <c r="H87" s="4"/>
      <c r="I87" s="4"/>
      <c r="J87" s="4"/>
      <c r="K87" s="4"/>
      <c r="L87" s="4"/>
      <c r="M87" s="4"/>
      <c r="N87" s="4"/>
      <c r="O87" s="4"/>
    </row>
    <row r="88" spans="1:15" x14ac:dyDescent="0.25">
      <c r="A88" s="4"/>
      <c r="B88" s="12"/>
      <c r="C88" s="12"/>
      <c r="D88" s="12"/>
      <c r="E88" s="4"/>
      <c r="F88" s="4"/>
      <c r="G88" s="4"/>
      <c r="H88" s="4"/>
      <c r="I88" s="4"/>
      <c r="J88" s="4"/>
      <c r="K88" s="4"/>
      <c r="L88" s="4"/>
      <c r="M88" s="4"/>
      <c r="N88" s="4"/>
      <c r="O88" s="4"/>
    </row>
    <row r="89" spans="1:15" x14ac:dyDescent="0.25">
      <c r="A89" s="4"/>
      <c r="B89" s="12"/>
      <c r="C89" s="12"/>
      <c r="D89" s="12"/>
      <c r="E89" s="4"/>
      <c r="F89" s="4"/>
      <c r="G89" s="4"/>
      <c r="H89" s="4"/>
      <c r="I89" s="4"/>
      <c r="J89" s="4"/>
      <c r="K89" s="4"/>
      <c r="L89" s="4"/>
      <c r="M89" s="4"/>
      <c r="N89" s="4"/>
      <c r="O89" s="4"/>
    </row>
    <row r="90" spans="1:15" x14ac:dyDescent="0.25">
      <c r="A90" s="4"/>
      <c r="B90" s="12"/>
      <c r="C90" s="12"/>
      <c r="D90" s="12"/>
      <c r="E90" s="4"/>
      <c r="F90" s="4"/>
      <c r="G90" s="4"/>
      <c r="H90" s="4"/>
      <c r="I90" s="4"/>
      <c r="J90" s="4"/>
      <c r="K90" s="4"/>
      <c r="L90" s="4"/>
      <c r="M90" s="4"/>
      <c r="N90" s="4"/>
      <c r="O90" s="4"/>
    </row>
    <row r="91" spans="1:15" x14ac:dyDescent="0.25">
      <c r="A91" s="4"/>
      <c r="B91" s="12"/>
      <c r="C91" s="12"/>
      <c r="D91" s="12"/>
      <c r="E91" s="4"/>
      <c r="F91" s="4"/>
      <c r="G91" s="4"/>
      <c r="H91" s="4"/>
      <c r="I91" s="4"/>
      <c r="J91" s="4"/>
      <c r="K91" s="4"/>
      <c r="L91" s="4"/>
      <c r="M91" s="4"/>
      <c r="N91" s="4"/>
      <c r="O91" s="4"/>
    </row>
    <row r="92" spans="1:15" x14ac:dyDescent="0.25">
      <c r="A92" s="4"/>
      <c r="B92" s="12"/>
      <c r="C92" s="12"/>
      <c r="D92" s="12"/>
      <c r="E92" s="4"/>
      <c r="F92" s="4"/>
      <c r="G92" s="4"/>
      <c r="H92" s="4"/>
      <c r="I92" s="4"/>
      <c r="J92" s="4"/>
      <c r="K92" s="4"/>
      <c r="L92" s="4"/>
      <c r="M92" s="4"/>
      <c r="N92" s="4"/>
      <c r="O92" s="4"/>
    </row>
    <row r="93" spans="1:15" x14ac:dyDescent="0.25">
      <c r="A93" s="4"/>
      <c r="B93" s="12"/>
      <c r="C93" s="12"/>
      <c r="D93" s="12"/>
      <c r="E93" s="4"/>
      <c r="F93" s="4"/>
      <c r="G93" s="4"/>
      <c r="H93" s="4"/>
      <c r="I93" s="4"/>
      <c r="J93" s="4"/>
      <c r="K93" s="4"/>
      <c r="L93" s="4"/>
      <c r="M93" s="4"/>
      <c r="N93" s="4"/>
      <c r="O93" s="4"/>
    </row>
    <row r="94" spans="1:15" x14ac:dyDescent="0.25">
      <c r="A94" s="4"/>
      <c r="B94" s="12"/>
      <c r="C94" s="12"/>
      <c r="D94" s="12"/>
      <c r="E94" s="4"/>
      <c r="F94" s="4"/>
      <c r="G94" s="4"/>
      <c r="H94" s="4"/>
      <c r="I94" s="4"/>
      <c r="J94" s="4"/>
      <c r="K94" s="4"/>
      <c r="L94" s="4"/>
      <c r="M94" s="4"/>
      <c r="N94" s="4"/>
      <c r="O94" s="4"/>
    </row>
    <row r="95" spans="1:15" x14ac:dyDescent="0.25">
      <c r="A95" s="4"/>
      <c r="B95" s="12"/>
      <c r="C95" s="12"/>
      <c r="D95" s="12"/>
      <c r="E95" s="4"/>
      <c r="F95" s="4"/>
      <c r="G95" s="4"/>
      <c r="H95" s="4"/>
      <c r="I95" s="4"/>
      <c r="J95" s="4"/>
      <c r="K95" s="4"/>
      <c r="L95" s="4"/>
      <c r="M95" s="4"/>
      <c r="N95" s="4"/>
      <c r="O95" s="4"/>
    </row>
    <row r="96" spans="1:15" x14ac:dyDescent="0.25">
      <c r="A96" s="4"/>
      <c r="B96" s="12"/>
      <c r="C96" s="12"/>
      <c r="D96" s="12"/>
      <c r="E96" s="4"/>
      <c r="F96" s="4"/>
      <c r="G96" s="4"/>
      <c r="H96" s="4"/>
      <c r="I96" s="4"/>
      <c r="J96" s="4"/>
      <c r="K96" s="4"/>
      <c r="L96" s="4"/>
      <c r="M96" s="4"/>
      <c r="N96" s="4"/>
      <c r="O96" s="4"/>
    </row>
    <row r="97" spans="1:15" x14ac:dyDescent="0.25">
      <c r="A97" s="4"/>
      <c r="B97" s="12"/>
      <c r="C97" s="12"/>
      <c r="D97" s="12"/>
      <c r="E97" s="4"/>
      <c r="F97" s="4"/>
      <c r="G97" s="4"/>
      <c r="H97" s="4"/>
      <c r="I97" s="4"/>
      <c r="J97" s="4"/>
      <c r="K97" s="4"/>
      <c r="L97" s="4"/>
      <c r="M97" s="4"/>
      <c r="N97" s="4"/>
      <c r="O97" s="4"/>
    </row>
    <row r="98" spans="1:15" x14ac:dyDescent="0.25">
      <c r="A98" s="4"/>
      <c r="B98" s="12"/>
      <c r="C98" s="12"/>
      <c r="D98" s="12"/>
      <c r="E98" s="4"/>
      <c r="F98" s="4"/>
      <c r="G98" s="4"/>
      <c r="H98" s="4"/>
      <c r="I98" s="4"/>
      <c r="J98" s="4"/>
      <c r="K98" s="4"/>
      <c r="L98" s="4"/>
      <c r="M98" s="4"/>
      <c r="N98" s="4"/>
      <c r="O98" s="4"/>
    </row>
    <row r="99" spans="1:15" x14ac:dyDescent="0.25">
      <c r="A99" s="4"/>
      <c r="B99" s="12"/>
      <c r="C99" s="12"/>
      <c r="D99" s="12"/>
      <c r="E99" s="4"/>
      <c r="F99" s="4"/>
      <c r="G99" s="4"/>
      <c r="H99" s="4"/>
      <c r="I99" s="4"/>
      <c r="J99" s="4"/>
      <c r="K99" s="4"/>
      <c r="L99" s="4"/>
      <c r="M99" s="4"/>
      <c r="N99" s="4"/>
      <c r="O99" s="4"/>
    </row>
    <row r="100" spans="1:15" x14ac:dyDescent="0.25">
      <c r="A100" s="4"/>
      <c r="B100" s="12"/>
      <c r="C100" s="12"/>
      <c r="D100" s="12"/>
      <c r="E100" s="4"/>
      <c r="F100" s="4"/>
      <c r="G100" s="4"/>
      <c r="H100" s="4"/>
      <c r="I100" s="4"/>
      <c r="J100" s="4"/>
      <c r="K100" s="4"/>
      <c r="L100" s="4"/>
      <c r="M100" s="4"/>
      <c r="N100" s="4"/>
      <c r="O100" s="4"/>
    </row>
    <row r="101" spans="1:15" x14ac:dyDescent="0.25">
      <c r="A101" s="4"/>
      <c r="B101" s="12"/>
      <c r="C101" s="12"/>
      <c r="D101" s="12"/>
      <c r="E101" s="4"/>
      <c r="F101" s="4"/>
      <c r="G101" s="4"/>
      <c r="H101" s="4"/>
      <c r="I101" s="4"/>
      <c r="J101" s="4"/>
      <c r="K101" s="4"/>
      <c r="L101" s="4"/>
      <c r="M101" s="4"/>
      <c r="N101" s="4"/>
      <c r="O101" s="4"/>
    </row>
    <row r="102" spans="1:15" x14ac:dyDescent="0.25">
      <c r="A102" s="4"/>
      <c r="B102" s="12"/>
      <c r="C102" s="12"/>
      <c r="D102" s="12"/>
      <c r="E102" s="4"/>
      <c r="F102" s="4"/>
      <c r="G102" s="4"/>
      <c r="H102" s="4"/>
      <c r="I102" s="4"/>
      <c r="J102" s="4"/>
      <c r="K102" s="4"/>
      <c r="L102" s="4"/>
      <c r="M102" s="4"/>
      <c r="N102" s="4"/>
      <c r="O102" s="4"/>
    </row>
    <row r="103" spans="1:15" x14ac:dyDescent="0.25">
      <c r="A103" s="4"/>
      <c r="B103" s="12"/>
      <c r="C103" s="12"/>
      <c r="D103" s="12"/>
      <c r="E103" s="4"/>
      <c r="F103" s="4"/>
      <c r="G103" s="4"/>
      <c r="H103" s="4"/>
      <c r="I103" s="4"/>
      <c r="J103" s="4"/>
      <c r="K103" s="4"/>
      <c r="L103" s="4"/>
      <c r="M103" s="4"/>
      <c r="N103" s="4"/>
      <c r="O103" s="4"/>
    </row>
    <row r="104" spans="1:15" x14ac:dyDescent="0.25">
      <c r="A104" s="4"/>
      <c r="B104" s="12"/>
      <c r="C104" s="12"/>
      <c r="D104" s="12"/>
      <c r="E104" s="4"/>
      <c r="F104" s="4"/>
      <c r="G104" s="4"/>
      <c r="H104" s="4"/>
      <c r="I104" s="4"/>
      <c r="J104" s="4"/>
      <c r="K104" s="4"/>
      <c r="L104" s="4"/>
      <c r="M104" s="4"/>
      <c r="N104" s="4"/>
      <c r="O104" s="4"/>
    </row>
    <row r="105" spans="1:15" x14ac:dyDescent="0.25">
      <c r="A105" s="4"/>
      <c r="B105" s="12"/>
      <c r="C105" s="12"/>
      <c r="D105" s="12"/>
      <c r="E105" s="4"/>
      <c r="F105" s="4"/>
      <c r="G105" s="4"/>
      <c r="H105" s="4"/>
      <c r="I105" s="4"/>
      <c r="J105" s="4"/>
      <c r="K105" s="4"/>
      <c r="L105" s="4"/>
      <c r="M105" s="4"/>
      <c r="N105" s="4"/>
      <c r="O105" s="4"/>
    </row>
    <row r="106" spans="1:15" x14ac:dyDescent="0.25">
      <c r="A106" s="4"/>
      <c r="B106" s="12"/>
      <c r="C106" s="12"/>
      <c r="D106" s="12"/>
      <c r="E106" s="4"/>
      <c r="F106" s="4"/>
      <c r="G106" s="4"/>
      <c r="H106" s="4"/>
      <c r="I106" s="4"/>
      <c r="J106" s="4"/>
      <c r="K106" s="4"/>
      <c r="L106" s="4"/>
      <c r="M106" s="4"/>
      <c r="N106" s="4"/>
      <c r="O106" s="4"/>
    </row>
    <row r="107" spans="1:15" x14ac:dyDescent="0.25">
      <c r="A107" s="4"/>
      <c r="B107" s="12"/>
      <c r="C107" s="12"/>
      <c r="D107" s="12"/>
      <c r="E107" s="4"/>
      <c r="F107" s="4"/>
      <c r="G107" s="4"/>
      <c r="H107" s="4"/>
      <c r="I107" s="4"/>
      <c r="J107" s="4"/>
      <c r="K107" s="4"/>
      <c r="L107" s="4"/>
      <c r="M107" s="4"/>
      <c r="N107" s="4"/>
      <c r="O107" s="4"/>
    </row>
    <row r="108" spans="1:15" x14ac:dyDescent="0.25">
      <c r="A108" s="4"/>
      <c r="B108" s="12"/>
      <c r="C108" s="12"/>
      <c r="D108" s="12"/>
      <c r="E108" s="4"/>
      <c r="F108" s="4"/>
      <c r="G108" s="4"/>
      <c r="H108" s="4"/>
      <c r="I108" s="4"/>
      <c r="J108" s="4"/>
      <c r="K108" s="4"/>
      <c r="L108" s="4"/>
      <c r="M108" s="4"/>
      <c r="N108" s="4"/>
      <c r="O108" s="4"/>
    </row>
    <row r="109" spans="1:15" x14ac:dyDescent="0.25">
      <c r="A109" s="4"/>
      <c r="B109" s="12"/>
      <c r="C109" s="12"/>
      <c r="D109" s="12"/>
      <c r="E109" s="4"/>
      <c r="F109" s="4"/>
      <c r="G109" s="4"/>
      <c r="H109" s="4"/>
      <c r="I109" s="4"/>
      <c r="J109" s="4"/>
      <c r="K109" s="4"/>
      <c r="L109" s="4"/>
      <c r="M109" s="4"/>
      <c r="N109" s="4"/>
      <c r="O109" s="4"/>
    </row>
    <row r="110" spans="1:15" x14ac:dyDescent="0.25">
      <c r="A110" s="4"/>
      <c r="B110" s="12"/>
      <c r="C110" s="12"/>
      <c r="D110" s="12"/>
      <c r="E110" s="4"/>
      <c r="F110" s="4"/>
      <c r="G110" s="4"/>
      <c r="H110" s="4"/>
      <c r="I110" s="4"/>
      <c r="J110" s="4"/>
      <c r="K110" s="4"/>
      <c r="L110" s="4"/>
      <c r="M110" s="4"/>
      <c r="N110" s="4"/>
      <c r="O110" s="4"/>
    </row>
    <row r="111" spans="1:15" x14ac:dyDescent="0.25">
      <c r="A111" s="4"/>
      <c r="B111" s="12"/>
      <c r="C111" s="12"/>
      <c r="D111" s="12"/>
      <c r="E111" s="4"/>
      <c r="F111" s="4"/>
      <c r="G111" s="4"/>
      <c r="H111" s="4"/>
      <c r="I111" s="4"/>
      <c r="J111" s="4"/>
      <c r="K111" s="4"/>
      <c r="L111" s="4"/>
      <c r="M111" s="4"/>
      <c r="N111" s="4"/>
      <c r="O111" s="4"/>
    </row>
    <row r="112" spans="1:15" x14ac:dyDescent="0.25">
      <c r="A112" s="4"/>
      <c r="B112" s="12"/>
      <c r="C112" s="12"/>
      <c r="D112" s="12"/>
      <c r="E112" s="4"/>
      <c r="F112" s="4"/>
      <c r="G112" s="4"/>
      <c r="H112" s="4"/>
      <c r="I112" s="4"/>
      <c r="J112" s="4"/>
      <c r="K112" s="4"/>
      <c r="L112" s="4"/>
      <c r="M112" s="4"/>
      <c r="N112" s="4"/>
      <c r="O112" s="4"/>
    </row>
    <row r="113" spans="1:15" x14ac:dyDescent="0.25">
      <c r="A113" s="4"/>
      <c r="B113" s="12"/>
      <c r="C113" s="12"/>
      <c r="D113" s="12"/>
      <c r="E113" s="4"/>
      <c r="F113" s="4"/>
      <c r="G113" s="4"/>
      <c r="H113" s="4"/>
      <c r="I113" s="4"/>
      <c r="J113" s="4"/>
      <c r="K113" s="4"/>
      <c r="L113" s="4"/>
      <c r="M113" s="4"/>
      <c r="N113" s="4"/>
      <c r="O113" s="4"/>
    </row>
    <row r="114" spans="1:15" x14ac:dyDescent="0.25">
      <c r="A114" s="4"/>
      <c r="B114" s="12"/>
      <c r="C114" s="12"/>
      <c r="D114" s="12"/>
      <c r="E114" s="4"/>
      <c r="F114" s="4"/>
      <c r="G114" s="4"/>
      <c r="H114" s="4"/>
      <c r="I114" s="4"/>
      <c r="J114" s="4"/>
      <c r="K114" s="4"/>
      <c r="L114" s="4"/>
      <c r="M114" s="4"/>
      <c r="N114" s="4"/>
      <c r="O114" s="4"/>
    </row>
    <row r="115" spans="1:15" x14ac:dyDescent="0.25">
      <c r="A115" s="4"/>
      <c r="B115" s="12"/>
      <c r="C115" s="12"/>
      <c r="D115" s="12"/>
      <c r="E115" s="4"/>
      <c r="F115" s="4"/>
      <c r="G115" s="4"/>
      <c r="H115" s="4"/>
      <c r="I115" s="4"/>
      <c r="J115" s="4"/>
      <c r="K115" s="4"/>
      <c r="L115" s="4"/>
      <c r="M115" s="4"/>
      <c r="N115" s="4"/>
      <c r="O115" s="4"/>
    </row>
    <row r="116" spans="1:15" x14ac:dyDescent="0.25">
      <c r="A116" s="4"/>
      <c r="B116" s="12"/>
      <c r="C116" s="12"/>
      <c r="D116" s="12"/>
      <c r="E116" s="4"/>
      <c r="F116" s="4"/>
      <c r="G116" s="4"/>
      <c r="H116" s="4"/>
      <c r="I116" s="4"/>
      <c r="J116" s="4"/>
      <c r="K116" s="4"/>
      <c r="L116" s="4"/>
      <c r="M116" s="4"/>
      <c r="N116" s="4"/>
      <c r="O116" s="4"/>
    </row>
    <row r="117" spans="1:15" x14ac:dyDescent="0.25">
      <c r="A117" s="4"/>
      <c r="B117" s="12"/>
      <c r="C117" s="12"/>
      <c r="D117" s="12"/>
      <c r="E117" s="4"/>
      <c r="F117" s="4"/>
      <c r="G117" s="4"/>
      <c r="H117" s="4"/>
      <c r="I117" s="4"/>
      <c r="J117" s="4"/>
      <c r="K117" s="4"/>
      <c r="L117" s="4"/>
      <c r="M117" s="4"/>
      <c r="N117" s="4"/>
      <c r="O117" s="4"/>
    </row>
  </sheetData>
  <sheetProtection algorithmName="SHA-512" hashValue="E7VXMGWVJVqcH7++6kkcgSFlVS6DF9QyR1UmROTw9B0K/4F5okzN6K1Q0f+tr5PcA005W3fyiPSMQKPJBOxvBw==" saltValue="Blas5iPZviwj6zuaVtTQvQ==" spinCount="100000" sheet="1" selectLockedCells="1"/>
  <mergeCells count="4">
    <mergeCell ref="A15:G15"/>
    <mergeCell ref="A11:G11"/>
    <mergeCell ref="A2:G2"/>
    <mergeCell ref="A3:G3"/>
  </mergeCells>
  <printOptions horizontalCentered="1"/>
  <pageMargins left="0.7" right="0.7" top="0.75" bottom="0.75" header="0.3" footer="0.3"/>
  <pageSetup scale="77" orientation="portrait" blackAndWhite="1" r:id="rId1"/>
  <headerFooter>
    <oddFooter>&amp;C&amp;"Arial Black,Bold"&amp;10TEXAS &amp;D &amp;T</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topLeftCell="A4" zoomScaleNormal="100" workbookViewId="0">
      <selection activeCell="H9" sqref="H9"/>
    </sheetView>
  </sheetViews>
  <sheetFormatPr defaultRowHeight="15" x14ac:dyDescent="0.25"/>
  <cols>
    <col min="1" max="1" width="19.42578125" style="1" customWidth="1"/>
    <col min="2" max="2" width="14.42578125" style="2" customWidth="1"/>
    <col min="3" max="3" width="12.7109375" style="2" hidden="1" customWidth="1"/>
    <col min="4" max="4" width="21.42578125" style="2" customWidth="1"/>
    <col min="5" max="5" width="12.7109375" style="1" customWidth="1"/>
    <col min="6" max="6" width="12.42578125" style="1" customWidth="1"/>
    <col min="7" max="7" width="15.28515625" style="1" customWidth="1"/>
    <col min="8" max="8" width="13.28515625" style="1" customWidth="1"/>
    <col min="9" max="9" width="10.85546875" style="1" customWidth="1"/>
    <col min="10" max="10" width="9.140625" style="1" customWidth="1"/>
    <col min="11" max="11" width="9.28515625" style="1" customWidth="1"/>
    <col min="12" max="16384" width="9.140625" style="1"/>
  </cols>
  <sheetData>
    <row r="1" spans="1:11" ht="102.75" customHeight="1" x14ac:dyDescent="0.25">
      <c r="A1" s="4"/>
      <c r="B1" s="12"/>
      <c r="C1" s="12"/>
      <c r="D1" s="12"/>
      <c r="E1" s="4"/>
      <c r="F1" s="4"/>
      <c r="G1" s="4"/>
      <c r="H1" s="4"/>
      <c r="I1" s="4"/>
      <c r="J1" s="4"/>
      <c r="K1" s="4"/>
    </row>
    <row r="2" spans="1:11" ht="23.25" customHeight="1" x14ac:dyDescent="0.4">
      <c r="A2" s="89" t="s">
        <v>15</v>
      </c>
      <c r="B2" s="89"/>
      <c r="C2" s="89"/>
      <c r="D2" s="89"/>
      <c r="E2" s="89"/>
      <c r="F2" s="89"/>
      <c r="G2" s="89"/>
      <c r="H2" s="89"/>
      <c r="I2" s="89"/>
      <c r="J2" s="4"/>
      <c r="K2" s="4"/>
    </row>
    <row r="3" spans="1:11" ht="14.25" customHeight="1" x14ac:dyDescent="0.25">
      <c r="A3" s="91" t="s">
        <v>16</v>
      </c>
      <c r="B3" s="90"/>
      <c r="C3" s="90"/>
      <c r="D3" s="90"/>
      <c r="E3" s="90"/>
      <c r="F3" s="90"/>
      <c r="G3" s="90"/>
      <c r="H3" s="90"/>
      <c r="I3" s="90"/>
      <c r="J3" s="4"/>
      <c r="K3" s="4"/>
    </row>
    <row r="4" spans="1:11" ht="15.75" customHeight="1" x14ac:dyDescent="0.25">
      <c r="A4" s="24"/>
      <c r="B4" s="24"/>
      <c r="C4" s="24"/>
      <c r="D4" s="24"/>
      <c r="E4" s="24"/>
      <c r="F4" s="24"/>
      <c r="G4" s="24"/>
      <c r="H4" s="24"/>
      <c r="I4" s="24"/>
      <c r="J4" s="4"/>
      <c r="K4" s="4"/>
    </row>
    <row r="5" spans="1:11" ht="18.75" x14ac:dyDescent="0.3">
      <c r="A5" s="92" t="s">
        <v>7</v>
      </c>
      <c r="B5" s="92"/>
      <c r="C5" s="92"/>
      <c r="D5" s="92"/>
      <c r="E5" s="92"/>
      <c r="F5" s="92"/>
      <c r="G5" s="92"/>
      <c r="H5" s="92"/>
      <c r="I5" s="92"/>
      <c r="J5" s="4"/>
      <c r="K5" s="4"/>
    </row>
    <row r="6" spans="1:11" x14ac:dyDescent="0.25">
      <c r="A6" s="3"/>
      <c r="B6" s="3"/>
      <c r="C6" s="3"/>
      <c r="D6" s="3"/>
      <c r="E6" s="3"/>
      <c r="F6" s="3"/>
      <c r="G6" s="4"/>
      <c r="H6" s="4"/>
      <c r="I6" s="4"/>
      <c r="J6" s="4"/>
      <c r="K6" s="4"/>
    </row>
    <row r="7" spans="1:11" ht="76.5" customHeight="1" x14ac:dyDescent="0.25">
      <c r="A7" s="5" t="s">
        <v>12</v>
      </c>
      <c r="B7" s="6" t="s">
        <v>11</v>
      </c>
      <c r="C7" s="6" t="s">
        <v>0</v>
      </c>
      <c r="D7" s="6" t="s">
        <v>10</v>
      </c>
      <c r="E7" s="7"/>
      <c r="F7" s="7" t="s">
        <v>14</v>
      </c>
      <c r="G7" s="4"/>
      <c r="H7" s="7" t="s">
        <v>18</v>
      </c>
      <c r="I7" s="7" t="s">
        <v>9</v>
      </c>
      <c r="J7" s="25"/>
      <c r="K7" s="4"/>
    </row>
    <row r="8" spans="1:11" x14ac:dyDescent="0.25">
      <c r="A8" s="8" t="s">
        <v>3</v>
      </c>
      <c r="B8" s="20">
        <v>200000</v>
      </c>
      <c r="C8" s="10">
        <f>CEILING(B8,1000)</f>
        <v>200000</v>
      </c>
      <c r="D8" s="16">
        <f>IF(C8=0,0,IF(C8&lt;=51000,200,IF(C8&lt;=250000,((C8/1000)*3.9),IF(C8&lt;=500000,((((C8-250000)/1000)*3.7)+975),IF(C8&lt;=1000000,((((C8-500000)/1000)*3.4)+1900),IF(C8&lt;=2000000,((((C8-1000000)/1000)*2.25)+3600),IF(C8&lt;=5000000,((((C8-2000000)/1000)*2)+5850),IF(C8&gt;5000000,"Contact Title Resources"))))))))</f>
        <v>780</v>
      </c>
      <c r="E8" s="15"/>
      <c r="F8" s="15">
        <f>IF(B8=0,0,(D8-E8))</f>
        <v>780</v>
      </c>
      <c r="G8" s="17"/>
      <c r="H8" s="17">
        <f>IF($C8=0,0,IF($C15&lt;=$C8,150,IF($C8&lt;$C15,(($D15-$G15)+150),IF(AND($C8&gt;0,$C16&gt;0),(G18+150)))))</f>
        <v>150</v>
      </c>
      <c r="I8" s="17">
        <f>IF(F8=0,0,F8+H8)</f>
        <v>930</v>
      </c>
      <c r="J8" s="4">
        <f>IF(C8=0,0,IF(C8&gt;=C15,(F8+H8),(D15-G15)+F8+H8))</f>
        <v>930</v>
      </c>
      <c r="K8" s="4"/>
    </row>
    <row r="9" spans="1:11" x14ac:dyDescent="0.25">
      <c r="A9" s="8" t="s">
        <v>1</v>
      </c>
      <c r="B9" s="20"/>
      <c r="C9" s="10">
        <f>CEILING(B9,1000)</f>
        <v>0</v>
      </c>
      <c r="D9" s="16">
        <f>IF(C9=0,0,IF(C9&lt;=51000,240,IF(C9&lt;=250000,(((C9/1000)*3.9)*120%),IF(C9&lt;=500000,(((((C9-250000)/1000)*3.7)+975)*120%),IF(C9&lt;=1000000,(((((C9-500000)/1000)*3.4)+1900)*120%),IF(C9&lt;=2000000,(((((C9-1000000)/1000)*2.25)+3600)*120%),IF(C9&lt;=5000000,(((((C9-2000000)/1000)*2)+5850)*120%),IF(C9&gt;5000000,"Contact Title Resources"))))))))</f>
        <v>0</v>
      </c>
      <c r="E9" s="15"/>
      <c r="F9" s="15">
        <f>D9-E9</f>
        <v>0</v>
      </c>
      <c r="G9" s="23"/>
      <c r="H9" s="17">
        <f>IF($B9=0,0,IF($B16&lt;=$B9,150,IF($B9&lt;$B16,(($D16-$G16)+150))))</f>
        <v>0</v>
      </c>
      <c r="I9" s="17">
        <f>IF(F9=0,0,F9+H9)</f>
        <v>0</v>
      </c>
      <c r="J9" s="4"/>
      <c r="K9" s="4"/>
    </row>
    <row r="10" spans="1:11" x14ac:dyDescent="0.25">
      <c r="A10" s="8"/>
      <c r="B10" s="21"/>
      <c r="C10" s="10"/>
      <c r="D10" s="16"/>
      <c r="E10" s="18"/>
      <c r="F10" s="18"/>
      <c r="G10" s="18"/>
      <c r="H10" s="18"/>
      <c r="I10" s="18"/>
      <c r="J10" s="4"/>
      <c r="K10" s="4"/>
    </row>
    <row r="11" spans="1:11" hidden="1" x14ac:dyDescent="0.25">
      <c r="A11" s="8" t="s">
        <v>13</v>
      </c>
      <c r="B11" s="20">
        <v>0</v>
      </c>
      <c r="C11" s="10">
        <f>CEILING(B11,1000)</f>
        <v>0</v>
      </c>
      <c r="D11" s="16"/>
      <c r="E11" s="18"/>
      <c r="F11" s="18"/>
      <c r="G11" s="16"/>
      <c r="H11" s="18"/>
      <c r="I11" s="18"/>
      <c r="J11" s="4"/>
      <c r="K11" s="4"/>
    </row>
    <row r="12" spans="1:11" x14ac:dyDescent="0.25">
      <c r="A12" s="8"/>
      <c r="B12" s="22"/>
      <c r="C12" s="10"/>
      <c r="D12" s="11"/>
      <c r="E12" s="4"/>
      <c r="F12" s="4"/>
      <c r="G12" s="11"/>
      <c r="H12" s="4"/>
      <c r="I12" s="4"/>
      <c r="J12" s="4"/>
      <c r="K12" s="4"/>
    </row>
    <row r="13" spans="1:11" ht="18.75" x14ac:dyDescent="0.3">
      <c r="A13" s="93" t="s">
        <v>17</v>
      </c>
      <c r="B13" s="93"/>
      <c r="C13" s="93"/>
      <c r="D13" s="93"/>
      <c r="E13" s="93"/>
      <c r="F13" s="93"/>
      <c r="G13" s="93"/>
      <c r="H13" s="93"/>
      <c r="I13" s="93"/>
      <c r="J13" s="4"/>
      <c r="K13" s="4"/>
    </row>
    <row r="14" spans="1:11" x14ac:dyDescent="0.25">
      <c r="A14" s="8"/>
      <c r="B14" s="22"/>
      <c r="C14" s="10"/>
      <c r="D14" s="11"/>
      <c r="E14" s="4"/>
      <c r="F14" s="4"/>
      <c r="G14" s="13"/>
      <c r="H14" s="4"/>
      <c r="I14" s="4"/>
      <c r="J14" s="4"/>
      <c r="K14" s="4"/>
    </row>
    <row r="15" spans="1:11" x14ac:dyDescent="0.25">
      <c r="A15" s="8" t="s">
        <v>4</v>
      </c>
      <c r="B15" s="20">
        <v>200000</v>
      </c>
      <c r="C15" s="10">
        <f>CEILING(B15,1000)</f>
        <v>200000</v>
      </c>
      <c r="D15" s="16">
        <f>IF(C15=0,0,IF(C15&lt;=69000,200,IF(C15&lt;=250000,((C15/1000)*2.9),IF(C15&lt;=500000,((((C15-250000)/1000)*2.7)+725),IF(C15&lt;=1000000,((((C15-500000)/1000)*2.3)+1400),IF(C15&lt;=2000000,((((C15-1000000)/1000)*1.85)+2550),IF(C15&lt;=5000000,((((C15-2000000)/1000)*1.5)+4400),IF(C15&gt;5000000,"Contact Title Resources"))))))))</f>
        <v>580</v>
      </c>
      <c r="E15" s="18"/>
      <c r="F15" s="18"/>
      <c r="G15" s="16">
        <f>IF(C15=0,0,IF(C8&lt;=69000,200,IF(C8&lt;=250000,((C8/1000)*2.9),IF(C8&lt;=500000,((((C8-250000)/1000)*2.7)+725),IF(C8&lt;=1000000,((((C8-500000)/1000)*2.3)+1400),IF(C8&lt;=2000000,((((C8-1000000)/1000)*1.85)+2550),IF(C8&lt;=5000000,((((C8-2000000)/1000)*1.5)+4400),IF(C8&gt;5000000,"Contact Title Resources"))))))))</f>
        <v>580</v>
      </c>
      <c r="H15" s="18"/>
      <c r="I15" s="18"/>
      <c r="J15" s="4"/>
      <c r="K15" s="4"/>
    </row>
    <row r="16" spans="1:11" x14ac:dyDescent="0.25">
      <c r="A16" s="8" t="s">
        <v>2</v>
      </c>
      <c r="B16" s="20">
        <v>200000</v>
      </c>
      <c r="C16" s="10">
        <f>CEILING(B16,1000)</f>
        <v>200000</v>
      </c>
      <c r="D16" s="16">
        <f>IF(C16=0,0,IF(C16&lt;=68000,240,IF(C16&lt;=250000,(((C16/1000)*2.9)*120%),IF(C16&lt;=500000,(((((C16-250000)/1000)*2.7)+725)*120%),IF(C16&lt;=1000000,(((((C16-500000)/1000)*2.3)+1400)*120%),IF(C16&lt;=2000000,(((((C16-1000000)/1000)*1.85)+2550)*120%),IF(C16&lt;=5000000,(((((C16-2000000)/1000)*1.5)+4400)*120%),IF(C16&gt;5000000,"Contact Title Resources"))))))))</f>
        <v>696</v>
      </c>
      <c r="E16" s="18"/>
      <c r="F16" s="18"/>
      <c r="G16" s="16">
        <f>IF(C16=0,0,IF(C9&lt;=68000,240,IF(C9&lt;=250000,(((C9/1000)*2.9)*120%),IF(C9&lt;=500000,(((((C9-250000)/1000)*2.7)+725)*120%),IF(C9&lt;=1000000,(((((C9-500000)/1000)*2.3)+1400)*120%),IF(C9&lt;=2000000,(((((C9-1000000)/1000)*1.85)+2550)*120%),IF(C9&lt;=5000000,(((((C9-2000000)/1000)*1.5)+4400)*120%),IF(C9&gt;5000000,"Contact Title Resources"))))))))</f>
        <v>240</v>
      </c>
      <c r="H16" s="18"/>
      <c r="I16" s="18"/>
      <c r="J16" s="4"/>
      <c r="K16" s="4"/>
    </row>
    <row r="17" spans="1:11" x14ac:dyDescent="0.25">
      <c r="A17" s="8"/>
      <c r="B17" s="21"/>
      <c r="C17" s="10"/>
      <c r="D17" s="16"/>
      <c r="E17" s="18"/>
      <c r="F17" s="18"/>
      <c r="G17" s="18"/>
      <c r="H17" s="18"/>
      <c r="I17" s="18"/>
      <c r="J17" s="4"/>
      <c r="K17" s="4"/>
    </row>
    <row r="18" spans="1:11" x14ac:dyDescent="0.25">
      <c r="A18" s="8" t="s">
        <v>5</v>
      </c>
      <c r="B18" s="20">
        <v>0</v>
      </c>
      <c r="C18" s="10">
        <f>CEILING(B18,1000)</f>
        <v>0</v>
      </c>
      <c r="D18" s="16">
        <f>IF(C18=0,0,IF(C18&lt;=98000,200,IF(C18&lt;=250000,((C18/1000)*2.03),IF(C18&lt;=500000,((((C18-250000)/1000)*1.89)+507.5),IF(C18&lt;=1000000,((((C18-500000)/1000)*1.61)+980),IF(C18&lt;=2000000,((((C18-1000000)/1000)*1.3)+1785),IF(C18&lt;=5000000,((((C18-2000000)/1000)*1.05)+3085),IF(C18&gt;5000000,"Contact Title Resources"))))))))</f>
        <v>0</v>
      </c>
      <c r="E18" s="18"/>
      <c r="F18" s="19"/>
      <c r="G18" s="18">
        <f>IF(C16=0,0,IF(C16&lt;=69000,200,IF(C16&lt;=250000,(((C16/1000)*2.9)*20%),IF(C16&lt;=500000,(((((C16-250000)/1000)*2.7)+725)*20%),IF(C16&lt;=1000000,(((((C16-500000)/1000)*2.3)+1400)*20%),IF(C16&lt;=2000000,(((((C16-1000000)/1000)*1.85)+2550)*20%),IF(C16&lt;=5000000,(((((C16-2000000)/1000)*1.5)+4400)*20%),IF(C16&gt;5000000,"Contact Title Resources"))))))))</f>
        <v>116</v>
      </c>
      <c r="H18" s="18"/>
      <c r="I18" s="18"/>
      <c r="J18" s="4"/>
      <c r="K18" s="4"/>
    </row>
    <row r="19" spans="1:11" x14ac:dyDescent="0.25">
      <c r="A19" s="8" t="s">
        <v>6</v>
      </c>
      <c r="B19" s="20">
        <v>0</v>
      </c>
      <c r="C19" s="10">
        <f>CEILING(B19,1000)</f>
        <v>0</v>
      </c>
      <c r="D19" s="16">
        <f>IF(C19=0,0,IF(C19&lt;=98000,200,IF(C19&lt;=250000,(((C19/1000)*2.03)*120%),IF(C19&lt;=500000,(((((C19-250000)/1000)*1.89)+507.5)*120%),IF(C19&lt;=1000000,(((((C19-500000)/1000)*1.61)+980)*120%),IF(C19&lt;=2000000,(((((C19-1000000)/1000)*1.3)+1785)*120%),IF(C19&lt;=5000000,(((((C19-2000000)/1000)*1.05)+3085)*120%),IF(C19&gt;5000000,"Contact Title Resources"))))))))</f>
        <v>0</v>
      </c>
      <c r="E19" s="18"/>
      <c r="F19" s="19"/>
      <c r="G19" s="18"/>
      <c r="H19" s="18"/>
      <c r="I19" s="18"/>
      <c r="J19" s="4"/>
      <c r="K19" s="4"/>
    </row>
    <row r="20" spans="1:11" x14ac:dyDescent="0.25">
      <c r="A20" s="8"/>
      <c r="B20" s="9"/>
      <c r="C20" s="10"/>
      <c r="D20" s="19"/>
      <c r="E20" s="19"/>
      <c r="F20" s="18"/>
      <c r="G20" s="18"/>
      <c r="H20" s="18"/>
      <c r="I20" s="18"/>
      <c r="J20" s="4"/>
      <c r="K20" s="4"/>
    </row>
    <row r="21" spans="1:11" x14ac:dyDescent="0.25">
      <c r="A21" s="8"/>
      <c r="B21" s="10"/>
      <c r="C21" s="10"/>
      <c r="D21" s="14"/>
      <c r="E21" s="4"/>
      <c r="F21" s="4"/>
      <c r="G21" s="4"/>
      <c r="H21" s="4"/>
      <c r="I21" s="4"/>
      <c r="J21" s="4"/>
      <c r="K21" s="4"/>
    </row>
    <row r="22" spans="1:11" x14ac:dyDescent="0.25">
      <c r="A22" s="8"/>
      <c r="B22" s="10"/>
      <c r="C22" s="10"/>
      <c r="D22" s="14"/>
      <c r="E22" s="4"/>
      <c r="F22" s="4"/>
      <c r="G22" s="4"/>
      <c r="H22" s="4"/>
      <c r="I22" s="4"/>
      <c r="J22" s="4"/>
      <c r="K22" s="4"/>
    </row>
    <row r="23" spans="1:11" x14ac:dyDescent="0.25">
      <c r="A23" s="8"/>
      <c r="B23" s="10"/>
      <c r="C23" s="10"/>
      <c r="D23" s="14"/>
      <c r="E23" s="4"/>
      <c r="F23" s="4"/>
      <c r="G23" s="4"/>
      <c r="H23" s="4"/>
      <c r="I23" s="4"/>
      <c r="J23" s="4"/>
      <c r="K23" s="4"/>
    </row>
  </sheetData>
  <mergeCells count="4">
    <mergeCell ref="A2:I2"/>
    <mergeCell ref="A3:I3"/>
    <mergeCell ref="A5:I5"/>
    <mergeCell ref="A13:I13"/>
  </mergeCells>
  <pageMargins left="0.7" right="0.7" top="0.75" bottom="0.75" header="0.3" footer="0.3"/>
  <pageSetup scale="86" orientation="portrait" r:id="rId1"/>
  <headerFooter>
    <oddFooter>&amp;C&amp;"Arial Black,Bold"&amp;18VIRGINIA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5"/>
  <sheetViews>
    <sheetView topLeftCell="A184" workbookViewId="0">
      <selection activeCell="B7" sqref="B7:B54"/>
    </sheetView>
  </sheetViews>
  <sheetFormatPr defaultRowHeight="15" x14ac:dyDescent="0.25"/>
  <cols>
    <col min="1" max="1" width="10.28515625" bestFit="1" customWidth="1"/>
    <col min="2" max="2" width="8" style="45" customWidth="1"/>
    <col min="3" max="3" width="10.140625" customWidth="1"/>
    <col min="4" max="4" width="8.42578125" style="45" customWidth="1"/>
    <col min="5" max="5" width="10.42578125" customWidth="1"/>
    <col min="6" max="6" width="9" style="45" customWidth="1"/>
    <col min="7" max="7" width="11" customWidth="1"/>
    <col min="8" max="8" width="8.42578125" style="45" customWidth="1"/>
    <col min="9" max="9" width="10.42578125" customWidth="1"/>
    <col min="10" max="10" width="8.5703125" style="45" customWidth="1"/>
    <col min="11" max="11" width="10.5703125" customWidth="1"/>
    <col min="12" max="12" width="8.85546875" style="45" customWidth="1"/>
    <col min="257" max="257" width="8.85546875" customWidth="1"/>
    <col min="258" max="258" width="8" customWidth="1"/>
    <col min="259" max="259" width="10.140625" customWidth="1"/>
    <col min="260" max="260" width="8.42578125" customWidth="1"/>
    <col min="261" max="261" width="10.42578125" customWidth="1"/>
    <col min="262" max="262" width="9" customWidth="1"/>
    <col min="263" max="263" width="11" customWidth="1"/>
    <col min="264" max="264" width="8.42578125" customWidth="1"/>
    <col min="265" max="265" width="10.42578125" customWidth="1"/>
    <col min="266" max="266" width="8.5703125" customWidth="1"/>
    <col min="267" max="267" width="10.5703125" customWidth="1"/>
    <col min="268" max="268" width="8.85546875" customWidth="1"/>
    <col min="513" max="513" width="8.85546875" customWidth="1"/>
    <col min="514" max="514" width="8" customWidth="1"/>
    <col min="515" max="515" width="10.140625" customWidth="1"/>
    <col min="516" max="516" width="8.42578125" customWidth="1"/>
    <col min="517" max="517" width="10.42578125" customWidth="1"/>
    <col min="518" max="518" width="9" customWidth="1"/>
    <col min="519" max="519" width="11" customWidth="1"/>
    <col min="520" max="520" width="8.42578125" customWidth="1"/>
    <col min="521" max="521" width="10.42578125" customWidth="1"/>
    <col min="522" max="522" width="8.5703125" customWidth="1"/>
    <col min="523" max="523" width="10.5703125" customWidth="1"/>
    <col min="524" max="524" width="8.85546875" customWidth="1"/>
    <col min="769" max="769" width="8.85546875" customWidth="1"/>
    <col min="770" max="770" width="8" customWidth="1"/>
    <col min="771" max="771" width="10.140625" customWidth="1"/>
    <col min="772" max="772" width="8.42578125" customWidth="1"/>
    <col min="773" max="773" width="10.42578125" customWidth="1"/>
    <col min="774" max="774" width="9" customWidth="1"/>
    <col min="775" max="775" width="11" customWidth="1"/>
    <col min="776" max="776" width="8.42578125" customWidth="1"/>
    <col min="777" max="777" width="10.42578125" customWidth="1"/>
    <col min="778" max="778" width="8.5703125" customWidth="1"/>
    <col min="779" max="779" width="10.5703125" customWidth="1"/>
    <col min="780" max="780" width="8.85546875" customWidth="1"/>
    <col min="1025" max="1025" width="8.85546875" customWidth="1"/>
    <col min="1026" max="1026" width="8" customWidth="1"/>
    <col min="1027" max="1027" width="10.140625" customWidth="1"/>
    <col min="1028" max="1028" width="8.42578125" customWidth="1"/>
    <col min="1029" max="1029" width="10.42578125" customWidth="1"/>
    <col min="1030" max="1030" width="9" customWidth="1"/>
    <col min="1031" max="1031" width="11" customWidth="1"/>
    <col min="1032" max="1032" width="8.42578125" customWidth="1"/>
    <col min="1033" max="1033" width="10.42578125" customWidth="1"/>
    <col min="1034" max="1034" width="8.5703125" customWidth="1"/>
    <col min="1035" max="1035" width="10.5703125" customWidth="1"/>
    <col min="1036" max="1036" width="8.85546875" customWidth="1"/>
    <col min="1281" max="1281" width="8.85546875" customWidth="1"/>
    <col min="1282" max="1282" width="8" customWidth="1"/>
    <col min="1283" max="1283" width="10.140625" customWidth="1"/>
    <col min="1284" max="1284" width="8.42578125" customWidth="1"/>
    <col min="1285" max="1285" width="10.42578125" customWidth="1"/>
    <col min="1286" max="1286" width="9" customWidth="1"/>
    <col min="1287" max="1287" width="11" customWidth="1"/>
    <col min="1288" max="1288" width="8.42578125" customWidth="1"/>
    <col min="1289" max="1289" width="10.42578125" customWidth="1"/>
    <col min="1290" max="1290" width="8.5703125" customWidth="1"/>
    <col min="1291" max="1291" width="10.5703125" customWidth="1"/>
    <col min="1292" max="1292" width="8.85546875" customWidth="1"/>
    <col min="1537" max="1537" width="8.85546875" customWidth="1"/>
    <col min="1538" max="1538" width="8" customWidth="1"/>
    <col min="1539" max="1539" width="10.140625" customWidth="1"/>
    <col min="1540" max="1540" width="8.42578125" customWidth="1"/>
    <col min="1541" max="1541" width="10.42578125" customWidth="1"/>
    <col min="1542" max="1542" width="9" customWidth="1"/>
    <col min="1543" max="1543" width="11" customWidth="1"/>
    <col min="1544" max="1544" width="8.42578125" customWidth="1"/>
    <col min="1545" max="1545" width="10.42578125" customWidth="1"/>
    <col min="1546" max="1546" width="8.5703125" customWidth="1"/>
    <col min="1547" max="1547" width="10.5703125" customWidth="1"/>
    <col min="1548" max="1548" width="8.85546875" customWidth="1"/>
    <col min="1793" max="1793" width="8.85546875" customWidth="1"/>
    <col min="1794" max="1794" width="8" customWidth="1"/>
    <col min="1795" max="1795" width="10.140625" customWidth="1"/>
    <col min="1796" max="1796" width="8.42578125" customWidth="1"/>
    <col min="1797" max="1797" width="10.42578125" customWidth="1"/>
    <col min="1798" max="1798" width="9" customWidth="1"/>
    <col min="1799" max="1799" width="11" customWidth="1"/>
    <col min="1800" max="1800" width="8.42578125" customWidth="1"/>
    <col min="1801" max="1801" width="10.42578125" customWidth="1"/>
    <col min="1802" max="1802" width="8.5703125" customWidth="1"/>
    <col min="1803" max="1803" width="10.5703125" customWidth="1"/>
    <col min="1804" max="1804" width="8.85546875" customWidth="1"/>
    <col min="2049" max="2049" width="8.85546875" customWidth="1"/>
    <col min="2050" max="2050" width="8" customWidth="1"/>
    <col min="2051" max="2051" width="10.140625" customWidth="1"/>
    <col min="2052" max="2052" width="8.42578125" customWidth="1"/>
    <col min="2053" max="2053" width="10.42578125" customWidth="1"/>
    <col min="2054" max="2054" width="9" customWidth="1"/>
    <col min="2055" max="2055" width="11" customWidth="1"/>
    <col min="2056" max="2056" width="8.42578125" customWidth="1"/>
    <col min="2057" max="2057" width="10.42578125" customWidth="1"/>
    <col min="2058" max="2058" width="8.5703125" customWidth="1"/>
    <col min="2059" max="2059" width="10.5703125" customWidth="1"/>
    <col min="2060" max="2060" width="8.85546875" customWidth="1"/>
    <col min="2305" max="2305" width="8.85546875" customWidth="1"/>
    <col min="2306" max="2306" width="8" customWidth="1"/>
    <col min="2307" max="2307" width="10.140625" customWidth="1"/>
    <col min="2308" max="2308" width="8.42578125" customWidth="1"/>
    <col min="2309" max="2309" width="10.42578125" customWidth="1"/>
    <col min="2310" max="2310" width="9" customWidth="1"/>
    <col min="2311" max="2311" width="11" customWidth="1"/>
    <col min="2312" max="2312" width="8.42578125" customWidth="1"/>
    <col min="2313" max="2313" width="10.42578125" customWidth="1"/>
    <col min="2314" max="2314" width="8.5703125" customWidth="1"/>
    <col min="2315" max="2315" width="10.5703125" customWidth="1"/>
    <col min="2316" max="2316" width="8.85546875" customWidth="1"/>
    <col min="2561" max="2561" width="8.85546875" customWidth="1"/>
    <col min="2562" max="2562" width="8" customWidth="1"/>
    <col min="2563" max="2563" width="10.140625" customWidth="1"/>
    <col min="2564" max="2564" width="8.42578125" customWidth="1"/>
    <col min="2565" max="2565" width="10.42578125" customWidth="1"/>
    <col min="2566" max="2566" width="9" customWidth="1"/>
    <col min="2567" max="2567" width="11" customWidth="1"/>
    <col min="2568" max="2568" width="8.42578125" customWidth="1"/>
    <col min="2569" max="2569" width="10.42578125" customWidth="1"/>
    <col min="2570" max="2570" width="8.5703125" customWidth="1"/>
    <col min="2571" max="2571" width="10.5703125" customWidth="1"/>
    <col min="2572" max="2572" width="8.85546875" customWidth="1"/>
    <col min="2817" max="2817" width="8.85546875" customWidth="1"/>
    <col min="2818" max="2818" width="8" customWidth="1"/>
    <col min="2819" max="2819" width="10.140625" customWidth="1"/>
    <col min="2820" max="2820" width="8.42578125" customWidth="1"/>
    <col min="2821" max="2821" width="10.42578125" customWidth="1"/>
    <col min="2822" max="2822" width="9" customWidth="1"/>
    <col min="2823" max="2823" width="11" customWidth="1"/>
    <col min="2824" max="2824" width="8.42578125" customWidth="1"/>
    <col min="2825" max="2825" width="10.42578125" customWidth="1"/>
    <col min="2826" max="2826" width="8.5703125" customWidth="1"/>
    <col min="2827" max="2827" width="10.5703125" customWidth="1"/>
    <col min="2828" max="2828" width="8.85546875" customWidth="1"/>
    <col min="3073" max="3073" width="8.85546875" customWidth="1"/>
    <col min="3074" max="3074" width="8" customWidth="1"/>
    <col min="3075" max="3075" width="10.140625" customWidth="1"/>
    <col min="3076" max="3076" width="8.42578125" customWidth="1"/>
    <col min="3077" max="3077" width="10.42578125" customWidth="1"/>
    <col min="3078" max="3078" width="9" customWidth="1"/>
    <col min="3079" max="3079" width="11" customWidth="1"/>
    <col min="3080" max="3080" width="8.42578125" customWidth="1"/>
    <col min="3081" max="3081" width="10.42578125" customWidth="1"/>
    <col min="3082" max="3082" width="8.5703125" customWidth="1"/>
    <col min="3083" max="3083" width="10.5703125" customWidth="1"/>
    <col min="3084" max="3084" width="8.85546875" customWidth="1"/>
    <col min="3329" max="3329" width="8.85546875" customWidth="1"/>
    <col min="3330" max="3330" width="8" customWidth="1"/>
    <col min="3331" max="3331" width="10.140625" customWidth="1"/>
    <col min="3332" max="3332" width="8.42578125" customWidth="1"/>
    <col min="3333" max="3333" width="10.42578125" customWidth="1"/>
    <col min="3334" max="3334" width="9" customWidth="1"/>
    <col min="3335" max="3335" width="11" customWidth="1"/>
    <col min="3336" max="3336" width="8.42578125" customWidth="1"/>
    <col min="3337" max="3337" width="10.42578125" customWidth="1"/>
    <col min="3338" max="3338" width="8.5703125" customWidth="1"/>
    <col min="3339" max="3339" width="10.5703125" customWidth="1"/>
    <col min="3340" max="3340" width="8.85546875" customWidth="1"/>
    <col min="3585" max="3585" width="8.85546875" customWidth="1"/>
    <col min="3586" max="3586" width="8" customWidth="1"/>
    <col min="3587" max="3587" width="10.140625" customWidth="1"/>
    <col min="3588" max="3588" width="8.42578125" customWidth="1"/>
    <col min="3589" max="3589" width="10.42578125" customWidth="1"/>
    <col min="3590" max="3590" width="9" customWidth="1"/>
    <col min="3591" max="3591" width="11" customWidth="1"/>
    <col min="3592" max="3592" width="8.42578125" customWidth="1"/>
    <col min="3593" max="3593" width="10.42578125" customWidth="1"/>
    <col min="3594" max="3594" width="8.5703125" customWidth="1"/>
    <col min="3595" max="3595" width="10.5703125" customWidth="1"/>
    <col min="3596" max="3596" width="8.85546875" customWidth="1"/>
    <col min="3841" max="3841" width="8.85546875" customWidth="1"/>
    <col min="3842" max="3842" width="8" customWidth="1"/>
    <col min="3843" max="3843" width="10.140625" customWidth="1"/>
    <col min="3844" max="3844" width="8.42578125" customWidth="1"/>
    <col min="3845" max="3845" width="10.42578125" customWidth="1"/>
    <col min="3846" max="3846" width="9" customWidth="1"/>
    <col min="3847" max="3847" width="11" customWidth="1"/>
    <col min="3848" max="3848" width="8.42578125" customWidth="1"/>
    <col min="3849" max="3849" width="10.42578125" customWidth="1"/>
    <col min="3850" max="3850" width="8.5703125" customWidth="1"/>
    <col min="3851" max="3851" width="10.5703125" customWidth="1"/>
    <col min="3852" max="3852" width="8.85546875" customWidth="1"/>
    <col min="4097" max="4097" width="8.85546875" customWidth="1"/>
    <col min="4098" max="4098" width="8" customWidth="1"/>
    <col min="4099" max="4099" width="10.140625" customWidth="1"/>
    <col min="4100" max="4100" width="8.42578125" customWidth="1"/>
    <col min="4101" max="4101" width="10.42578125" customWidth="1"/>
    <col min="4102" max="4102" width="9" customWidth="1"/>
    <col min="4103" max="4103" width="11" customWidth="1"/>
    <col min="4104" max="4104" width="8.42578125" customWidth="1"/>
    <col min="4105" max="4105" width="10.42578125" customWidth="1"/>
    <col min="4106" max="4106" width="8.5703125" customWidth="1"/>
    <col min="4107" max="4107" width="10.5703125" customWidth="1"/>
    <col min="4108" max="4108" width="8.85546875" customWidth="1"/>
    <col min="4353" max="4353" width="8.85546875" customWidth="1"/>
    <col min="4354" max="4354" width="8" customWidth="1"/>
    <col min="4355" max="4355" width="10.140625" customWidth="1"/>
    <col min="4356" max="4356" width="8.42578125" customWidth="1"/>
    <col min="4357" max="4357" width="10.42578125" customWidth="1"/>
    <col min="4358" max="4358" width="9" customWidth="1"/>
    <col min="4359" max="4359" width="11" customWidth="1"/>
    <col min="4360" max="4360" width="8.42578125" customWidth="1"/>
    <col min="4361" max="4361" width="10.42578125" customWidth="1"/>
    <col min="4362" max="4362" width="8.5703125" customWidth="1"/>
    <col min="4363" max="4363" width="10.5703125" customWidth="1"/>
    <col min="4364" max="4364" width="8.85546875" customWidth="1"/>
    <col min="4609" max="4609" width="8.85546875" customWidth="1"/>
    <col min="4610" max="4610" width="8" customWidth="1"/>
    <col min="4611" max="4611" width="10.140625" customWidth="1"/>
    <col min="4612" max="4612" width="8.42578125" customWidth="1"/>
    <col min="4613" max="4613" width="10.42578125" customWidth="1"/>
    <col min="4614" max="4614" width="9" customWidth="1"/>
    <col min="4615" max="4615" width="11" customWidth="1"/>
    <col min="4616" max="4616" width="8.42578125" customWidth="1"/>
    <col min="4617" max="4617" width="10.42578125" customWidth="1"/>
    <col min="4618" max="4618" width="8.5703125" customWidth="1"/>
    <col min="4619" max="4619" width="10.5703125" customWidth="1"/>
    <col min="4620" max="4620" width="8.85546875" customWidth="1"/>
    <col min="4865" max="4865" width="8.85546875" customWidth="1"/>
    <col min="4866" max="4866" width="8" customWidth="1"/>
    <col min="4867" max="4867" width="10.140625" customWidth="1"/>
    <col min="4868" max="4868" width="8.42578125" customWidth="1"/>
    <col min="4869" max="4869" width="10.42578125" customWidth="1"/>
    <col min="4870" max="4870" width="9" customWidth="1"/>
    <col min="4871" max="4871" width="11" customWidth="1"/>
    <col min="4872" max="4872" width="8.42578125" customWidth="1"/>
    <col min="4873" max="4873" width="10.42578125" customWidth="1"/>
    <col min="4874" max="4874" width="8.5703125" customWidth="1"/>
    <col min="4875" max="4875" width="10.5703125" customWidth="1"/>
    <col min="4876" max="4876" width="8.85546875" customWidth="1"/>
    <col min="5121" max="5121" width="8.85546875" customWidth="1"/>
    <col min="5122" max="5122" width="8" customWidth="1"/>
    <col min="5123" max="5123" width="10.140625" customWidth="1"/>
    <col min="5124" max="5124" width="8.42578125" customWidth="1"/>
    <col min="5125" max="5125" width="10.42578125" customWidth="1"/>
    <col min="5126" max="5126" width="9" customWidth="1"/>
    <col min="5127" max="5127" width="11" customWidth="1"/>
    <col min="5128" max="5128" width="8.42578125" customWidth="1"/>
    <col min="5129" max="5129" width="10.42578125" customWidth="1"/>
    <col min="5130" max="5130" width="8.5703125" customWidth="1"/>
    <col min="5131" max="5131" width="10.5703125" customWidth="1"/>
    <col min="5132" max="5132" width="8.85546875" customWidth="1"/>
    <col min="5377" max="5377" width="8.85546875" customWidth="1"/>
    <col min="5378" max="5378" width="8" customWidth="1"/>
    <col min="5379" max="5379" width="10.140625" customWidth="1"/>
    <col min="5380" max="5380" width="8.42578125" customWidth="1"/>
    <col min="5381" max="5381" width="10.42578125" customWidth="1"/>
    <col min="5382" max="5382" width="9" customWidth="1"/>
    <col min="5383" max="5383" width="11" customWidth="1"/>
    <col min="5384" max="5384" width="8.42578125" customWidth="1"/>
    <col min="5385" max="5385" width="10.42578125" customWidth="1"/>
    <col min="5386" max="5386" width="8.5703125" customWidth="1"/>
    <col min="5387" max="5387" width="10.5703125" customWidth="1"/>
    <col min="5388" max="5388" width="8.85546875" customWidth="1"/>
    <col min="5633" max="5633" width="8.85546875" customWidth="1"/>
    <col min="5634" max="5634" width="8" customWidth="1"/>
    <col min="5635" max="5635" width="10.140625" customWidth="1"/>
    <col min="5636" max="5636" width="8.42578125" customWidth="1"/>
    <col min="5637" max="5637" width="10.42578125" customWidth="1"/>
    <col min="5638" max="5638" width="9" customWidth="1"/>
    <col min="5639" max="5639" width="11" customWidth="1"/>
    <col min="5640" max="5640" width="8.42578125" customWidth="1"/>
    <col min="5641" max="5641" width="10.42578125" customWidth="1"/>
    <col min="5642" max="5642" width="8.5703125" customWidth="1"/>
    <col min="5643" max="5643" width="10.5703125" customWidth="1"/>
    <col min="5644" max="5644" width="8.85546875" customWidth="1"/>
    <col min="5889" max="5889" width="8.85546875" customWidth="1"/>
    <col min="5890" max="5890" width="8" customWidth="1"/>
    <col min="5891" max="5891" width="10.140625" customWidth="1"/>
    <col min="5892" max="5892" width="8.42578125" customWidth="1"/>
    <col min="5893" max="5893" width="10.42578125" customWidth="1"/>
    <col min="5894" max="5894" width="9" customWidth="1"/>
    <col min="5895" max="5895" width="11" customWidth="1"/>
    <col min="5896" max="5896" width="8.42578125" customWidth="1"/>
    <col min="5897" max="5897" width="10.42578125" customWidth="1"/>
    <col min="5898" max="5898" width="8.5703125" customWidth="1"/>
    <col min="5899" max="5899" width="10.5703125" customWidth="1"/>
    <col min="5900" max="5900" width="8.85546875" customWidth="1"/>
    <col min="6145" max="6145" width="8.85546875" customWidth="1"/>
    <col min="6146" max="6146" width="8" customWidth="1"/>
    <col min="6147" max="6147" width="10.140625" customWidth="1"/>
    <col min="6148" max="6148" width="8.42578125" customWidth="1"/>
    <col min="6149" max="6149" width="10.42578125" customWidth="1"/>
    <col min="6150" max="6150" width="9" customWidth="1"/>
    <col min="6151" max="6151" width="11" customWidth="1"/>
    <col min="6152" max="6152" width="8.42578125" customWidth="1"/>
    <col min="6153" max="6153" width="10.42578125" customWidth="1"/>
    <col min="6154" max="6154" width="8.5703125" customWidth="1"/>
    <col min="6155" max="6155" width="10.5703125" customWidth="1"/>
    <col min="6156" max="6156" width="8.85546875" customWidth="1"/>
    <col min="6401" max="6401" width="8.85546875" customWidth="1"/>
    <col min="6402" max="6402" width="8" customWidth="1"/>
    <col min="6403" max="6403" width="10.140625" customWidth="1"/>
    <col min="6404" max="6404" width="8.42578125" customWidth="1"/>
    <col min="6405" max="6405" width="10.42578125" customWidth="1"/>
    <col min="6406" max="6406" width="9" customWidth="1"/>
    <col min="6407" max="6407" width="11" customWidth="1"/>
    <col min="6408" max="6408" width="8.42578125" customWidth="1"/>
    <col min="6409" max="6409" width="10.42578125" customWidth="1"/>
    <col min="6410" max="6410" width="8.5703125" customWidth="1"/>
    <col min="6411" max="6411" width="10.5703125" customWidth="1"/>
    <col min="6412" max="6412" width="8.85546875" customWidth="1"/>
    <col min="6657" max="6657" width="8.85546875" customWidth="1"/>
    <col min="6658" max="6658" width="8" customWidth="1"/>
    <col min="6659" max="6659" width="10.140625" customWidth="1"/>
    <col min="6660" max="6660" width="8.42578125" customWidth="1"/>
    <col min="6661" max="6661" width="10.42578125" customWidth="1"/>
    <col min="6662" max="6662" width="9" customWidth="1"/>
    <col min="6663" max="6663" width="11" customWidth="1"/>
    <col min="6664" max="6664" width="8.42578125" customWidth="1"/>
    <col min="6665" max="6665" width="10.42578125" customWidth="1"/>
    <col min="6666" max="6666" width="8.5703125" customWidth="1"/>
    <col min="6667" max="6667" width="10.5703125" customWidth="1"/>
    <col min="6668" max="6668" width="8.85546875" customWidth="1"/>
    <col min="6913" max="6913" width="8.85546875" customWidth="1"/>
    <col min="6914" max="6914" width="8" customWidth="1"/>
    <col min="6915" max="6915" width="10.140625" customWidth="1"/>
    <col min="6916" max="6916" width="8.42578125" customWidth="1"/>
    <col min="6917" max="6917" width="10.42578125" customWidth="1"/>
    <col min="6918" max="6918" width="9" customWidth="1"/>
    <col min="6919" max="6919" width="11" customWidth="1"/>
    <col min="6920" max="6920" width="8.42578125" customWidth="1"/>
    <col min="6921" max="6921" width="10.42578125" customWidth="1"/>
    <col min="6922" max="6922" width="8.5703125" customWidth="1"/>
    <col min="6923" max="6923" width="10.5703125" customWidth="1"/>
    <col min="6924" max="6924" width="8.85546875" customWidth="1"/>
    <col min="7169" max="7169" width="8.85546875" customWidth="1"/>
    <col min="7170" max="7170" width="8" customWidth="1"/>
    <col min="7171" max="7171" width="10.140625" customWidth="1"/>
    <col min="7172" max="7172" width="8.42578125" customWidth="1"/>
    <col min="7173" max="7173" width="10.42578125" customWidth="1"/>
    <col min="7174" max="7174" width="9" customWidth="1"/>
    <col min="7175" max="7175" width="11" customWidth="1"/>
    <col min="7176" max="7176" width="8.42578125" customWidth="1"/>
    <col min="7177" max="7177" width="10.42578125" customWidth="1"/>
    <col min="7178" max="7178" width="8.5703125" customWidth="1"/>
    <col min="7179" max="7179" width="10.5703125" customWidth="1"/>
    <col min="7180" max="7180" width="8.85546875" customWidth="1"/>
    <col min="7425" max="7425" width="8.85546875" customWidth="1"/>
    <col min="7426" max="7426" width="8" customWidth="1"/>
    <col min="7427" max="7427" width="10.140625" customWidth="1"/>
    <col min="7428" max="7428" width="8.42578125" customWidth="1"/>
    <col min="7429" max="7429" width="10.42578125" customWidth="1"/>
    <col min="7430" max="7430" width="9" customWidth="1"/>
    <col min="7431" max="7431" width="11" customWidth="1"/>
    <col min="7432" max="7432" width="8.42578125" customWidth="1"/>
    <col min="7433" max="7433" width="10.42578125" customWidth="1"/>
    <col min="7434" max="7434" width="8.5703125" customWidth="1"/>
    <col min="7435" max="7435" width="10.5703125" customWidth="1"/>
    <col min="7436" max="7436" width="8.85546875" customWidth="1"/>
    <col min="7681" max="7681" width="8.85546875" customWidth="1"/>
    <col min="7682" max="7682" width="8" customWidth="1"/>
    <col min="7683" max="7683" width="10.140625" customWidth="1"/>
    <col min="7684" max="7684" width="8.42578125" customWidth="1"/>
    <col min="7685" max="7685" width="10.42578125" customWidth="1"/>
    <col min="7686" max="7686" width="9" customWidth="1"/>
    <col min="7687" max="7687" width="11" customWidth="1"/>
    <col min="7688" max="7688" width="8.42578125" customWidth="1"/>
    <col min="7689" max="7689" width="10.42578125" customWidth="1"/>
    <col min="7690" max="7690" width="8.5703125" customWidth="1"/>
    <col min="7691" max="7691" width="10.5703125" customWidth="1"/>
    <col min="7692" max="7692" width="8.85546875" customWidth="1"/>
    <col min="7937" max="7937" width="8.85546875" customWidth="1"/>
    <col min="7938" max="7938" width="8" customWidth="1"/>
    <col min="7939" max="7939" width="10.140625" customWidth="1"/>
    <col min="7940" max="7940" width="8.42578125" customWidth="1"/>
    <col min="7941" max="7941" width="10.42578125" customWidth="1"/>
    <col min="7942" max="7942" width="9" customWidth="1"/>
    <col min="7943" max="7943" width="11" customWidth="1"/>
    <col min="7944" max="7944" width="8.42578125" customWidth="1"/>
    <col min="7945" max="7945" width="10.42578125" customWidth="1"/>
    <col min="7946" max="7946" width="8.5703125" customWidth="1"/>
    <col min="7947" max="7947" width="10.5703125" customWidth="1"/>
    <col min="7948" max="7948" width="8.85546875" customWidth="1"/>
    <col min="8193" max="8193" width="8.85546875" customWidth="1"/>
    <col min="8194" max="8194" width="8" customWidth="1"/>
    <col min="8195" max="8195" width="10.140625" customWidth="1"/>
    <col min="8196" max="8196" width="8.42578125" customWidth="1"/>
    <col min="8197" max="8197" width="10.42578125" customWidth="1"/>
    <col min="8198" max="8198" width="9" customWidth="1"/>
    <col min="8199" max="8199" width="11" customWidth="1"/>
    <col min="8200" max="8200" width="8.42578125" customWidth="1"/>
    <col min="8201" max="8201" width="10.42578125" customWidth="1"/>
    <col min="8202" max="8202" width="8.5703125" customWidth="1"/>
    <col min="8203" max="8203" width="10.5703125" customWidth="1"/>
    <col min="8204" max="8204" width="8.85546875" customWidth="1"/>
    <col min="8449" max="8449" width="8.85546875" customWidth="1"/>
    <col min="8450" max="8450" width="8" customWidth="1"/>
    <col min="8451" max="8451" width="10.140625" customWidth="1"/>
    <col min="8452" max="8452" width="8.42578125" customWidth="1"/>
    <col min="8453" max="8453" width="10.42578125" customWidth="1"/>
    <col min="8454" max="8454" width="9" customWidth="1"/>
    <col min="8455" max="8455" width="11" customWidth="1"/>
    <col min="8456" max="8456" width="8.42578125" customWidth="1"/>
    <col min="8457" max="8457" width="10.42578125" customWidth="1"/>
    <col min="8458" max="8458" width="8.5703125" customWidth="1"/>
    <col min="8459" max="8459" width="10.5703125" customWidth="1"/>
    <col min="8460" max="8460" width="8.85546875" customWidth="1"/>
    <col min="8705" max="8705" width="8.85546875" customWidth="1"/>
    <col min="8706" max="8706" width="8" customWidth="1"/>
    <col min="8707" max="8707" width="10.140625" customWidth="1"/>
    <col min="8708" max="8708" width="8.42578125" customWidth="1"/>
    <col min="8709" max="8709" width="10.42578125" customWidth="1"/>
    <col min="8710" max="8710" width="9" customWidth="1"/>
    <col min="8711" max="8711" width="11" customWidth="1"/>
    <col min="8712" max="8712" width="8.42578125" customWidth="1"/>
    <col min="8713" max="8713" width="10.42578125" customWidth="1"/>
    <col min="8714" max="8714" width="8.5703125" customWidth="1"/>
    <col min="8715" max="8715" width="10.5703125" customWidth="1"/>
    <col min="8716" max="8716" width="8.85546875" customWidth="1"/>
    <col min="8961" max="8961" width="8.85546875" customWidth="1"/>
    <col min="8962" max="8962" width="8" customWidth="1"/>
    <col min="8963" max="8963" width="10.140625" customWidth="1"/>
    <col min="8964" max="8964" width="8.42578125" customWidth="1"/>
    <col min="8965" max="8965" width="10.42578125" customWidth="1"/>
    <col min="8966" max="8966" width="9" customWidth="1"/>
    <col min="8967" max="8967" width="11" customWidth="1"/>
    <col min="8968" max="8968" width="8.42578125" customWidth="1"/>
    <col min="8969" max="8969" width="10.42578125" customWidth="1"/>
    <col min="8970" max="8970" width="8.5703125" customWidth="1"/>
    <col min="8971" max="8971" width="10.5703125" customWidth="1"/>
    <col min="8972" max="8972" width="8.85546875" customWidth="1"/>
    <col min="9217" max="9217" width="8.85546875" customWidth="1"/>
    <col min="9218" max="9218" width="8" customWidth="1"/>
    <col min="9219" max="9219" width="10.140625" customWidth="1"/>
    <col min="9220" max="9220" width="8.42578125" customWidth="1"/>
    <col min="9221" max="9221" width="10.42578125" customWidth="1"/>
    <col min="9222" max="9222" width="9" customWidth="1"/>
    <col min="9223" max="9223" width="11" customWidth="1"/>
    <col min="9224" max="9224" width="8.42578125" customWidth="1"/>
    <col min="9225" max="9225" width="10.42578125" customWidth="1"/>
    <col min="9226" max="9226" width="8.5703125" customWidth="1"/>
    <col min="9227" max="9227" width="10.5703125" customWidth="1"/>
    <col min="9228" max="9228" width="8.85546875" customWidth="1"/>
    <col min="9473" max="9473" width="8.85546875" customWidth="1"/>
    <col min="9474" max="9474" width="8" customWidth="1"/>
    <col min="9475" max="9475" width="10.140625" customWidth="1"/>
    <col min="9476" max="9476" width="8.42578125" customWidth="1"/>
    <col min="9477" max="9477" width="10.42578125" customWidth="1"/>
    <col min="9478" max="9478" width="9" customWidth="1"/>
    <col min="9479" max="9479" width="11" customWidth="1"/>
    <col min="9480" max="9480" width="8.42578125" customWidth="1"/>
    <col min="9481" max="9481" width="10.42578125" customWidth="1"/>
    <col min="9482" max="9482" width="8.5703125" customWidth="1"/>
    <col min="9483" max="9483" width="10.5703125" customWidth="1"/>
    <col min="9484" max="9484" width="8.85546875" customWidth="1"/>
    <col min="9729" max="9729" width="8.85546875" customWidth="1"/>
    <col min="9730" max="9730" width="8" customWidth="1"/>
    <col min="9731" max="9731" width="10.140625" customWidth="1"/>
    <col min="9732" max="9732" width="8.42578125" customWidth="1"/>
    <col min="9733" max="9733" width="10.42578125" customWidth="1"/>
    <col min="9734" max="9734" width="9" customWidth="1"/>
    <col min="9735" max="9735" width="11" customWidth="1"/>
    <col min="9736" max="9736" width="8.42578125" customWidth="1"/>
    <col min="9737" max="9737" width="10.42578125" customWidth="1"/>
    <col min="9738" max="9738" width="8.5703125" customWidth="1"/>
    <col min="9739" max="9739" width="10.5703125" customWidth="1"/>
    <col min="9740" max="9740" width="8.85546875" customWidth="1"/>
    <col min="9985" max="9985" width="8.85546875" customWidth="1"/>
    <col min="9986" max="9986" width="8" customWidth="1"/>
    <col min="9987" max="9987" width="10.140625" customWidth="1"/>
    <col min="9988" max="9988" width="8.42578125" customWidth="1"/>
    <col min="9989" max="9989" width="10.42578125" customWidth="1"/>
    <col min="9990" max="9990" width="9" customWidth="1"/>
    <col min="9991" max="9991" width="11" customWidth="1"/>
    <col min="9992" max="9992" width="8.42578125" customWidth="1"/>
    <col min="9993" max="9993" width="10.42578125" customWidth="1"/>
    <col min="9994" max="9994" width="8.5703125" customWidth="1"/>
    <col min="9995" max="9995" width="10.5703125" customWidth="1"/>
    <col min="9996" max="9996" width="8.85546875" customWidth="1"/>
    <col min="10241" max="10241" width="8.85546875" customWidth="1"/>
    <col min="10242" max="10242" width="8" customWidth="1"/>
    <col min="10243" max="10243" width="10.140625" customWidth="1"/>
    <col min="10244" max="10244" width="8.42578125" customWidth="1"/>
    <col min="10245" max="10245" width="10.42578125" customWidth="1"/>
    <col min="10246" max="10246" width="9" customWidth="1"/>
    <col min="10247" max="10247" width="11" customWidth="1"/>
    <col min="10248" max="10248" width="8.42578125" customWidth="1"/>
    <col min="10249" max="10249" width="10.42578125" customWidth="1"/>
    <col min="10250" max="10250" width="8.5703125" customWidth="1"/>
    <col min="10251" max="10251" width="10.5703125" customWidth="1"/>
    <col min="10252" max="10252" width="8.85546875" customWidth="1"/>
    <col min="10497" max="10497" width="8.85546875" customWidth="1"/>
    <col min="10498" max="10498" width="8" customWidth="1"/>
    <col min="10499" max="10499" width="10.140625" customWidth="1"/>
    <col min="10500" max="10500" width="8.42578125" customWidth="1"/>
    <col min="10501" max="10501" width="10.42578125" customWidth="1"/>
    <col min="10502" max="10502" width="9" customWidth="1"/>
    <col min="10503" max="10503" width="11" customWidth="1"/>
    <col min="10504" max="10504" width="8.42578125" customWidth="1"/>
    <col min="10505" max="10505" width="10.42578125" customWidth="1"/>
    <col min="10506" max="10506" width="8.5703125" customWidth="1"/>
    <col min="10507" max="10507" width="10.5703125" customWidth="1"/>
    <col min="10508" max="10508" width="8.85546875" customWidth="1"/>
    <col min="10753" max="10753" width="8.85546875" customWidth="1"/>
    <col min="10754" max="10754" width="8" customWidth="1"/>
    <col min="10755" max="10755" width="10.140625" customWidth="1"/>
    <col min="10756" max="10756" width="8.42578125" customWidth="1"/>
    <col min="10757" max="10757" width="10.42578125" customWidth="1"/>
    <col min="10758" max="10758" width="9" customWidth="1"/>
    <col min="10759" max="10759" width="11" customWidth="1"/>
    <col min="10760" max="10760" width="8.42578125" customWidth="1"/>
    <col min="10761" max="10761" width="10.42578125" customWidth="1"/>
    <col min="10762" max="10762" width="8.5703125" customWidth="1"/>
    <col min="10763" max="10763" width="10.5703125" customWidth="1"/>
    <col min="10764" max="10764" width="8.85546875" customWidth="1"/>
    <col min="11009" max="11009" width="8.85546875" customWidth="1"/>
    <col min="11010" max="11010" width="8" customWidth="1"/>
    <col min="11011" max="11011" width="10.140625" customWidth="1"/>
    <col min="11012" max="11012" width="8.42578125" customWidth="1"/>
    <col min="11013" max="11013" width="10.42578125" customWidth="1"/>
    <col min="11014" max="11014" width="9" customWidth="1"/>
    <col min="11015" max="11015" width="11" customWidth="1"/>
    <col min="11016" max="11016" width="8.42578125" customWidth="1"/>
    <col min="11017" max="11017" width="10.42578125" customWidth="1"/>
    <col min="11018" max="11018" width="8.5703125" customWidth="1"/>
    <col min="11019" max="11019" width="10.5703125" customWidth="1"/>
    <col min="11020" max="11020" width="8.85546875" customWidth="1"/>
    <col min="11265" max="11265" width="8.85546875" customWidth="1"/>
    <col min="11266" max="11266" width="8" customWidth="1"/>
    <col min="11267" max="11267" width="10.140625" customWidth="1"/>
    <col min="11268" max="11268" width="8.42578125" customWidth="1"/>
    <col min="11269" max="11269" width="10.42578125" customWidth="1"/>
    <col min="11270" max="11270" width="9" customWidth="1"/>
    <col min="11271" max="11271" width="11" customWidth="1"/>
    <col min="11272" max="11272" width="8.42578125" customWidth="1"/>
    <col min="11273" max="11273" width="10.42578125" customWidth="1"/>
    <col min="11274" max="11274" width="8.5703125" customWidth="1"/>
    <col min="11275" max="11275" width="10.5703125" customWidth="1"/>
    <col min="11276" max="11276" width="8.85546875" customWidth="1"/>
    <col min="11521" max="11521" width="8.85546875" customWidth="1"/>
    <col min="11522" max="11522" width="8" customWidth="1"/>
    <col min="11523" max="11523" width="10.140625" customWidth="1"/>
    <col min="11524" max="11524" width="8.42578125" customWidth="1"/>
    <col min="11525" max="11525" width="10.42578125" customWidth="1"/>
    <col min="11526" max="11526" width="9" customWidth="1"/>
    <col min="11527" max="11527" width="11" customWidth="1"/>
    <col min="11528" max="11528" width="8.42578125" customWidth="1"/>
    <col min="11529" max="11529" width="10.42578125" customWidth="1"/>
    <col min="11530" max="11530" width="8.5703125" customWidth="1"/>
    <col min="11531" max="11531" width="10.5703125" customWidth="1"/>
    <col min="11532" max="11532" width="8.85546875" customWidth="1"/>
    <col min="11777" max="11777" width="8.85546875" customWidth="1"/>
    <col min="11778" max="11778" width="8" customWidth="1"/>
    <col min="11779" max="11779" width="10.140625" customWidth="1"/>
    <col min="11780" max="11780" width="8.42578125" customWidth="1"/>
    <col min="11781" max="11781" width="10.42578125" customWidth="1"/>
    <col min="11782" max="11782" width="9" customWidth="1"/>
    <col min="11783" max="11783" width="11" customWidth="1"/>
    <col min="11784" max="11784" width="8.42578125" customWidth="1"/>
    <col min="11785" max="11785" width="10.42578125" customWidth="1"/>
    <col min="11786" max="11786" width="8.5703125" customWidth="1"/>
    <col min="11787" max="11787" width="10.5703125" customWidth="1"/>
    <col min="11788" max="11788" width="8.85546875" customWidth="1"/>
    <col min="12033" max="12033" width="8.85546875" customWidth="1"/>
    <col min="12034" max="12034" width="8" customWidth="1"/>
    <col min="12035" max="12035" width="10.140625" customWidth="1"/>
    <col min="12036" max="12036" width="8.42578125" customWidth="1"/>
    <col min="12037" max="12037" width="10.42578125" customWidth="1"/>
    <col min="12038" max="12038" width="9" customWidth="1"/>
    <col min="12039" max="12039" width="11" customWidth="1"/>
    <col min="12040" max="12040" width="8.42578125" customWidth="1"/>
    <col min="12041" max="12041" width="10.42578125" customWidth="1"/>
    <col min="12042" max="12042" width="8.5703125" customWidth="1"/>
    <col min="12043" max="12043" width="10.5703125" customWidth="1"/>
    <col min="12044" max="12044" width="8.85546875" customWidth="1"/>
    <col min="12289" max="12289" width="8.85546875" customWidth="1"/>
    <col min="12290" max="12290" width="8" customWidth="1"/>
    <col min="12291" max="12291" width="10.140625" customWidth="1"/>
    <col min="12292" max="12292" width="8.42578125" customWidth="1"/>
    <col min="12293" max="12293" width="10.42578125" customWidth="1"/>
    <col min="12294" max="12294" width="9" customWidth="1"/>
    <col min="12295" max="12295" width="11" customWidth="1"/>
    <col min="12296" max="12296" width="8.42578125" customWidth="1"/>
    <col min="12297" max="12297" width="10.42578125" customWidth="1"/>
    <col min="12298" max="12298" width="8.5703125" customWidth="1"/>
    <col min="12299" max="12299" width="10.5703125" customWidth="1"/>
    <col min="12300" max="12300" width="8.85546875" customWidth="1"/>
    <col min="12545" max="12545" width="8.85546875" customWidth="1"/>
    <col min="12546" max="12546" width="8" customWidth="1"/>
    <col min="12547" max="12547" width="10.140625" customWidth="1"/>
    <col min="12548" max="12548" width="8.42578125" customWidth="1"/>
    <col min="12549" max="12549" width="10.42578125" customWidth="1"/>
    <col min="12550" max="12550" width="9" customWidth="1"/>
    <col min="12551" max="12551" width="11" customWidth="1"/>
    <col min="12552" max="12552" width="8.42578125" customWidth="1"/>
    <col min="12553" max="12553" width="10.42578125" customWidth="1"/>
    <col min="12554" max="12554" width="8.5703125" customWidth="1"/>
    <col min="12555" max="12555" width="10.5703125" customWidth="1"/>
    <col min="12556" max="12556" width="8.85546875" customWidth="1"/>
    <col min="12801" max="12801" width="8.85546875" customWidth="1"/>
    <col min="12802" max="12802" width="8" customWidth="1"/>
    <col min="12803" max="12803" width="10.140625" customWidth="1"/>
    <col min="12804" max="12804" width="8.42578125" customWidth="1"/>
    <col min="12805" max="12805" width="10.42578125" customWidth="1"/>
    <col min="12806" max="12806" width="9" customWidth="1"/>
    <col min="12807" max="12807" width="11" customWidth="1"/>
    <col min="12808" max="12808" width="8.42578125" customWidth="1"/>
    <col min="12809" max="12809" width="10.42578125" customWidth="1"/>
    <col min="12810" max="12810" width="8.5703125" customWidth="1"/>
    <col min="12811" max="12811" width="10.5703125" customWidth="1"/>
    <col min="12812" max="12812" width="8.85546875" customWidth="1"/>
    <col min="13057" max="13057" width="8.85546875" customWidth="1"/>
    <col min="13058" max="13058" width="8" customWidth="1"/>
    <col min="13059" max="13059" width="10.140625" customWidth="1"/>
    <col min="13060" max="13060" width="8.42578125" customWidth="1"/>
    <col min="13061" max="13061" width="10.42578125" customWidth="1"/>
    <col min="13062" max="13062" width="9" customWidth="1"/>
    <col min="13063" max="13063" width="11" customWidth="1"/>
    <col min="13064" max="13064" width="8.42578125" customWidth="1"/>
    <col min="13065" max="13065" width="10.42578125" customWidth="1"/>
    <col min="13066" max="13066" width="8.5703125" customWidth="1"/>
    <col min="13067" max="13067" width="10.5703125" customWidth="1"/>
    <col min="13068" max="13068" width="8.85546875" customWidth="1"/>
    <col min="13313" max="13313" width="8.85546875" customWidth="1"/>
    <col min="13314" max="13314" width="8" customWidth="1"/>
    <col min="13315" max="13315" width="10.140625" customWidth="1"/>
    <col min="13316" max="13316" width="8.42578125" customWidth="1"/>
    <col min="13317" max="13317" width="10.42578125" customWidth="1"/>
    <col min="13318" max="13318" width="9" customWidth="1"/>
    <col min="13319" max="13319" width="11" customWidth="1"/>
    <col min="13320" max="13320" width="8.42578125" customWidth="1"/>
    <col min="13321" max="13321" width="10.42578125" customWidth="1"/>
    <col min="13322" max="13322" width="8.5703125" customWidth="1"/>
    <col min="13323" max="13323" width="10.5703125" customWidth="1"/>
    <col min="13324" max="13324" width="8.85546875" customWidth="1"/>
    <col min="13569" max="13569" width="8.85546875" customWidth="1"/>
    <col min="13570" max="13570" width="8" customWidth="1"/>
    <col min="13571" max="13571" width="10.140625" customWidth="1"/>
    <col min="13572" max="13572" width="8.42578125" customWidth="1"/>
    <col min="13573" max="13573" width="10.42578125" customWidth="1"/>
    <col min="13574" max="13574" width="9" customWidth="1"/>
    <col min="13575" max="13575" width="11" customWidth="1"/>
    <col min="13576" max="13576" width="8.42578125" customWidth="1"/>
    <col min="13577" max="13577" width="10.42578125" customWidth="1"/>
    <col min="13578" max="13578" width="8.5703125" customWidth="1"/>
    <col min="13579" max="13579" width="10.5703125" customWidth="1"/>
    <col min="13580" max="13580" width="8.85546875" customWidth="1"/>
    <col min="13825" max="13825" width="8.85546875" customWidth="1"/>
    <col min="13826" max="13826" width="8" customWidth="1"/>
    <col min="13827" max="13827" width="10.140625" customWidth="1"/>
    <col min="13828" max="13828" width="8.42578125" customWidth="1"/>
    <col min="13829" max="13829" width="10.42578125" customWidth="1"/>
    <col min="13830" max="13830" width="9" customWidth="1"/>
    <col min="13831" max="13831" width="11" customWidth="1"/>
    <col min="13832" max="13832" width="8.42578125" customWidth="1"/>
    <col min="13833" max="13833" width="10.42578125" customWidth="1"/>
    <col min="13834" max="13834" width="8.5703125" customWidth="1"/>
    <col min="13835" max="13835" width="10.5703125" customWidth="1"/>
    <col min="13836" max="13836" width="8.85546875" customWidth="1"/>
    <col min="14081" max="14081" width="8.85546875" customWidth="1"/>
    <col min="14082" max="14082" width="8" customWidth="1"/>
    <col min="14083" max="14083" width="10.140625" customWidth="1"/>
    <col min="14084" max="14084" width="8.42578125" customWidth="1"/>
    <col min="14085" max="14085" width="10.42578125" customWidth="1"/>
    <col min="14086" max="14086" width="9" customWidth="1"/>
    <col min="14087" max="14087" width="11" customWidth="1"/>
    <col min="14088" max="14088" width="8.42578125" customWidth="1"/>
    <col min="14089" max="14089" width="10.42578125" customWidth="1"/>
    <col min="14090" max="14090" width="8.5703125" customWidth="1"/>
    <col min="14091" max="14091" width="10.5703125" customWidth="1"/>
    <col min="14092" max="14092" width="8.85546875" customWidth="1"/>
    <col min="14337" max="14337" width="8.85546875" customWidth="1"/>
    <col min="14338" max="14338" width="8" customWidth="1"/>
    <col min="14339" max="14339" width="10.140625" customWidth="1"/>
    <col min="14340" max="14340" width="8.42578125" customWidth="1"/>
    <col min="14341" max="14341" width="10.42578125" customWidth="1"/>
    <col min="14342" max="14342" width="9" customWidth="1"/>
    <col min="14343" max="14343" width="11" customWidth="1"/>
    <col min="14344" max="14344" width="8.42578125" customWidth="1"/>
    <col min="14345" max="14345" width="10.42578125" customWidth="1"/>
    <col min="14346" max="14346" width="8.5703125" customWidth="1"/>
    <col min="14347" max="14347" width="10.5703125" customWidth="1"/>
    <col min="14348" max="14348" width="8.85546875" customWidth="1"/>
    <col min="14593" max="14593" width="8.85546875" customWidth="1"/>
    <col min="14594" max="14594" width="8" customWidth="1"/>
    <col min="14595" max="14595" width="10.140625" customWidth="1"/>
    <col min="14596" max="14596" width="8.42578125" customWidth="1"/>
    <col min="14597" max="14597" width="10.42578125" customWidth="1"/>
    <col min="14598" max="14598" width="9" customWidth="1"/>
    <col min="14599" max="14599" width="11" customWidth="1"/>
    <col min="14600" max="14600" width="8.42578125" customWidth="1"/>
    <col min="14601" max="14601" width="10.42578125" customWidth="1"/>
    <col min="14602" max="14602" width="8.5703125" customWidth="1"/>
    <col min="14603" max="14603" width="10.5703125" customWidth="1"/>
    <col min="14604" max="14604" width="8.85546875" customWidth="1"/>
    <col min="14849" max="14849" width="8.85546875" customWidth="1"/>
    <col min="14850" max="14850" width="8" customWidth="1"/>
    <col min="14851" max="14851" width="10.140625" customWidth="1"/>
    <col min="14852" max="14852" width="8.42578125" customWidth="1"/>
    <col min="14853" max="14853" width="10.42578125" customWidth="1"/>
    <col min="14854" max="14854" width="9" customWidth="1"/>
    <col min="14855" max="14855" width="11" customWidth="1"/>
    <col min="14856" max="14856" width="8.42578125" customWidth="1"/>
    <col min="14857" max="14857" width="10.42578125" customWidth="1"/>
    <col min="14858" max="14858" width="8.5703125" customWidth="1"/>
    <col min="14859" max="14859" width="10.5703125" customWidth="1"/>
    <col min="14860" max="14860" width="8.85546875" customWidth="1"/>
    <col min="15105" max="15105" width="8.85546875" customWidth="1"/>
    <col min="15106" max="15106" width="8" customWidth="1"/>
    <col min="15107" max="15107" width="10.140625" customWidth="1"/>
    <col min="15108" max="15108" width="8.42578125" customWidth="1"/>
    <col min="15109" max="15109" width="10.42578125" customWidth="1"/>
    <col min="15110" max="15110" width="9" customWidth="1"/>
    <col min="15111" max="15111" width="11" customWidth="1"/>
    <col min="15112" max="15112" width="8.42578125" customWidth="1"/>
    <col min="15113" max="15113" width="10.42578125" customWidth="1"/>
    <col min="15114" max="15114" width="8.5703125" customWidth="1"/>
    <col min="15115" max="15115" width="10.5703125" customWidth="1"/>
    <col min="15116" max="15116" width="8.85546875" customWidth="1"/>
    <col min="15361" max="15361" width="8.85546875" customWidth="1"/>
    <col min="15362" max="15362" width="8" customWidth="1"/>
    <col min="15363" max="15363" width="10.140625" customWidth="1"/>
    <col min="15364" max="15364" width="8.42578125" customWidth="1"/>
    <col min="15365" max="15365" width="10.42578125" customWidth="1"/>
    <col min="15366" max="15366" width="9" customWidth="1"/>
    <col min="15367" max="15367" width="11" customWidth="1"/>
    <col min="15368" max="15368" width="8.42578125" customWidth="1"/>
    <col min="15369" max="15369" width="10.42578125" customWidth="1"/>
    <col min="15370" max="15370" width="8.5703125" customWidth="1"/>
    <col min="15371" max="15371" width="10.5703125" customWidth="1"/>
    <col min="15372" max="15372" width="8.85546875" customWidth="1"/>
    <col min="15617" max="15617" width="8.85546875" customWidth="1"/>
    <col min="15618" max="15618" width="8" customWidth="1"/>
    <col min="15619" max="15619" width="10.140625" customWidth="1"/>
    <col min="15620" max="15620" width="8.42578125" customWidth="1"/>
    <col min="15621" max="15621" width="10.42578125" customWidth="1"/>
    <col min="15622" max="15622" width="9" customWidth="1"/>
    <col min="15623" max="15623" width="11" customWidth="1"/>
    <col min="15624" max="15624" width="8.42578125" customWidth="1"/>
    <col min="15625" max="15625" width="10.42578125" customWidth="1"/>
    <col min="15626" max="15626" width="8.5703125" customWidth="1"/>
    <col min="15627" max="15627" width="10.5703125" customWidth="1"/>
    <col min="15628" max="15628" width="8.85546875" customWidth="1"/>
    <col min="15873" max="15873" width="8.85546875" customWidth="1"/>
    <col min="15874" max="15874" width="8" customWidth="1"/>
    <col min="15875" max="15875" width="10.140625" customWidth="1"/>
    <col min="15876" max="15876" width="8.42578125" customWidth="1"/>
    <col min="15877" max="15877" width="10.42578125" customWidth="1"/>
    <col min="15878" max="15878" width="9" customWidth="1"/>
    <col min="15879" max="15879" width="11" customWidth="1"/>
    <col min="15880" max="15880" width="8.42578125" customWidth="1"/>
    <col min="15881" max="15881" width="10.42578125" customWidth="1"/>
    <col min="15882" max="15882" width="8.5703125" customWidth="1"/>
    <col min="15883" max="15883" width="10.5703125" customWidth="1"/>
    <col min="15884" max="15884" width="8.85546875" customWidth="1"/>
    <col min="16129" max="16129" width="8.85546875" customWidth="1"/>
    <col min="16130" max="16130" width="8" customWidth="1"/>
    <col min="16131" max="16131" width="10.140625" customWidth="1"/>
    <col min="16132" max="16132" width="8.42578125" customWidth="1"/>
    <col min="16133" max="16133" width="10.42578125" customWidth="1"/>
    <col min="16134" max="16134" width="9" customWidth="1"/>
    <col min="16135" max="16135" width="11" customWidth="1"/>
    <col min="16136" max="16136" width="8.42578125" customWidth="1"/>
    <col min="16137" max="16137" width="10.42578125" customWidth="1"/>
    <col min="16138" max="16138" width="8.5703125" customWidth="1"/>
    <col min="16139" max="16139" width="10.5703125" customWidth="1"/>
    <col min="16140" max="16140" width="8.85546875" customWidth="1"/>
  </cols>
  <sheetData>
    <row r="1" spans="1:12" x14ac:dyDescent="0.25">
      <c r="A1" s="29"/>
      <c r="B1" s="30"/>
      <c r="C1" s="30"/>
      <c r="D1" s="30"/>
      <c r="E1" s="30"/>
      <c r="F1" s="30"/>
      <c r="G1" s="30"/>
      <c r="H1" s="31"/>
      <c r="I1" s="32"/>
      <c r="J1" s="31"/>
      <c r="K1" s="32"/>
      <c r="L1" s="33"/>
    </row>
    <row r="2" spans="1:12" ht="18" x14ac:dyDescent="0.25">
      <c r="A2" s="34"/>
      <c r="B2" s="35"/>
      <c r="C2" s="35"/>
      <c r="D2" s="35"/>
      <c r="E2" s="35"/>
      <c r="F2" s="35"/>
      <c r="G2" s="35"/>
      <c r="H2" s="95" t="s">
        <v>23</v>
      </c>
      <c r="I2" s="95"/>
      <c r="J2" s="95"/>
      <c r="K2" s="95"/>
      <c r="L2" s="96"/>
    </row>
    <row r="3" spans="1:12" ht="26.25" customHeight="1" thickBot="1" x14ac:dyDescent="0.3">
      <c r="A3" s="36"/>
      <c r="B3" s="37"/>
      <c r="C3" s="37"/>
      <c r="D3" s="38" t="s">
        <v>24</v>
      </c>
      <c r="E3" s="37"/>
      <c r="F3" s="37"/>
      <c r="G3" s="37"/>
      <c r="H3" s="97" t="s">
        <v>25</v>
      </c>
      <c r="I3" s="97"/>
      <c r="J3" s="97"/>
      <c r="K3" s="97"/>
      <c r="L3" s="98"/>
    </row>
    <row r="4" spans="1:12" ht="15.75" thickTop="1" x14ac:dyDescent="0.25">
      <c r="A4" s="39" t="s">
        <v>26</v>
      </c>
      <c r="B4" s="40" t="s">
        <v>27</v>
      </c>
      <c r="D4"/>
      <c r="F4"/>
      <c r="H4"/>
      <c r="J4"/>
      <c r="L4"/>
    </row>
    <row r="5" spans="1:12" x14ac:dyDescent="0.25">
      <c r="A5" s="39" t="s">
        <v>28</v>
      </c>
      <c r="B5" s="40" t="s">
        <v>10</v>
      </c>
      <c r="D5"/>
      <c r="F5"/>
      <c r="H5"/>
      <c r="J5"/>
      <c r="L5"/>
    </row>
    <row r="6" spans="1:12" x14ac:dyDescent="0.25">
      <c r="A6" s="39" t="s">
        <v>29</v>
      </c>
      <c r="B6" s="40"/>
      <c r="D6"/>
      <c r="F6"/>
      <c r="H6"/>
      <c r="J6"/>
      <c r="L6"/>
    </row>
    <row r="7" spans="1:12" x14ac:dyDescent="0.25">
      <c r="A7" s="67">
        <v>1000</v>
      </c>
      <c r="B7" s="68">
        <v>328</v>
      </c>
      <c r="D7"/>
      <c r="F7"/>
      <c r="H7"/>
      <c r="J7"/>
      <c r="L7"/>
    </row>
    <row r="8" spans="1:12" x14ac:dyDescent="0.25">
      <c r="A8" s="67">
        <v>1500</v>
      </c>
      <c r="B8" s="68">
        <v>328</v>
      </c>
      <c r="D8"/>
      <c r="F8"/>
      <c r="H8"/>
      <c r="J8"/>
      <c r="L8"/>
    </row>
    <row r="9" spans="1:12" x14ac:dyDescent="0.25">
      <c r="A9" s="67">
        <v>2000</v>
      </c>
      <c r="B9" s="68">
        <v>328</v>
      </c>
      <c r="D9"/>
      <c r="F9"/>
      <c r="H9"/>
      <c r="J9"/>
      <c r="L9"/>
    </row>
    <row r="10" spans="1:12" x14ac:dyDescent="0.25">
      <c r="A10" s="67">
        <v>2500</v>
      </c>
      <c r="B10" s="68">
        <v>328</v>
      </c>
      <c r="D10"/>
      <c r="F10"/>
      <c r="H10"/>
      <c r="J10"/>
      <c r="L10"/>
    </row>
    <row r="11" spans="1:12" x14ac:dyDescent="0.25">
      <c r="A11" s="67">
        <v>3000</v>
      </c>
      <c r="B11" s="68">
        <v>328</v>
      </c>
      <c r="D11"/>
      <c r="F11"/>
      <c r="H11"/>
      <c r="J11"/>
      <c r="L11"/>
    </row>
    <row r="12" spans="1:12" x14ac:dyDescent="0.25">
      <c r="A12" s="67">
        <v>3500</v>
      </c>
      <c r="B12" s="68">
        <v>328</v>
      </c>
      <c r="D12"/>
      <c r="F12"/>
      <c r="H12"/>
      <c r="J12"/>
      <c r="L12"/>
    </row>
    <row r="13" spans="1:12" x14ac:dyDescent="0.25">
      <c r="A13" s="67">
        <v>4000</v>
      </c>
      <c r="B13" s="68">
        <v>328</v>
      </c>
      <c r="D13"/>
      <c r="F13"/>
      <c r="H13"/>
      <c r="J13"/>
      <c r="L13"/>
    </row>
    <row r="14" spans="1:12" x14ac:dyDescent="0.25">
      <c r="A14" s="67">
        <v>4500</v>
      </c>
      <c r="B14" s="68">
        <v>328</v>
      </c>
      <c r="D14"/>
      <c r="F14"/>
      <c r="H14"/>
      <c r="J14"/>
      <c r="L14"/>
    </row>
    <row r="15" spans="1:12" x14ac:dyDescent="0.25">
      <c r="A15" s="67">
        <v>5000</v>
      </c>
      <c r="B15" s="68">
        <v>328</v>
      </c>
      <c r="D15"/>
      <c r="F15"/>
      <c r="H15"/>
      <c r="J15"/>
      <c r="L15"/>
    </row>
    <row r="16" spans="1:12" x14ac:dyDescent="0.25">
      <c r="A16" s="67">
        <v>5500</v>
      </c>
      <c r="B16" s="68">
        <v>328</v>
      </c>
      <c r="D16"/>
      <c r="F16"/>
      <c r="H16"/>
      <c r="J16"/>
      <c r="L16"/>
    </row>
    <row r="17" spans="1:12" x14ac:dyDescent="0.25">
      <c r="A17" s="67">
        <v>6000</v>
      </c>
      <c r="B17" s="68">
        <v>328</v>
      </c>
      <c r="D17"/>
      <c r="F17"/>
      <c r="H17"/>
      <c r="J17"/>
      <c r="L17"/>
    </row>
    <row r="18" spans="1:12" x14ac:dyDescent="0.25">
      <c r="A18" s="67">
        <v>6500</v>
      </c>
      <c r="B18" s="68">
        <v>328</v>
      </c>
      <c r="D18"/>
      <c r="F18"/>
      <c r="H18"/>
      <c r="J18"/>
      <c r="L18"/>
    </row>
    <row r="19" spans="1:12" x14ac:dyDescent="0.25">
      <c r="A19" s="67">
        <v>7000</v>
      </c>
      <c r="B19" s="68">
        <v>328</v>
      </c>
      <c r="D19"/>
      <c r="F19"/>
      <c r="H19"/>
      <c r="J19"/>
      <c r="L19"/>
    </row>
    <row r="20" spans="1:12" x14ac:dyDescent="0.25">
      <c r="A20" s="67">
        <v>7500</v>
      </c>
      <c r="B20" s="68">
        <v>328</v>
      </c>
      <c r="D20"/>
      <c r="F20"/>
      <c r="H20"/>
      <c r="J20"/>
      <c r="L20"/>
    </row>
    <row r="21" spans="1:12" x14ac:dyDescent="0.25">
      <c r="A21" s="67">
        <v>8000</v>
      </c>
      <c r="B21" s="68">
        <v>328</v>
      </c>
      <c r="D21"/>
      <c r="F21"/>
      <c r="H21"/>
      <c r="J21"/>
      <c r="L21"/>
    </row>
    <row r="22" spans="1:12" x14ac:dyDescent="0.25">
      <c r="A22" s="67">
        <v>8500</v>
      </c>
      <c r="B22" s="68">
        <v>328</v>
      </c>
      <c r="D22"/>
      <c r="F22"/>
      <c r="H22"/>
      <c r="J22"/>
      <c r="L22"/>
    </row>
    <row r="23" spans="1:12" x14ac:dyDescent="0.25">
      <c r="A23" s="67">
        <v>9000</v>
      </c>
      <c r="B23" s="68">
        <v>328</v>
      </c>
      <c r="D23"/>
      <c r="F23"/>
      <c r="H23"/>
      <c r="J23"/>
      <c r="L23"/>
    </row>
    <row r="24" spans="1:12" x14ac:dyDescent="0.25">
      <c r="A24" s="67">
        <v>9500</v>
      </c>
      <c r="B24" s="68">
        <v>328</v>
      </c>
      <c r="D24"/>
      <c r="F24"/>
      <c r="H24"/>
      <c r="J24"/>
      <c r="L24"/>
    </row>
    <row r="25" spans="1:12" x14ac:dyDescent="0.25">
      <c r="A25" s="67">
        <v>10000</v>
      </c>
      <c r="B25" s="68">
        <v>328</v>
      </c>
      <c r="D25"/>
      <c r="F25"/>
      <c r="H25"/>
      <c r="J25"/>
      <c r="L25"/>
    </row>
    <row r="26" spans="1:12" x14ac:dyDescent="0.25">
      <c r="A26" s="67">
        <v>10500</v>
      </c>
      <c r="B26" s="68">
        <v>328</v>
      </c>
      <c r="D26"/>
      <c r="F26"/>
      <c r="H26"/>
      <c r="J26"/>
      <c r="L26"/>
    </row>
    <row r="27" spans="1:12" x14ac:dyDescent="0.25">
      <c r="A27" s="67">
        <v>11000</v>
      </c>
      <c r="B27" s="68">
        <v>328</v>
      </c>
      <c r="D27"/>
      <c r="F27"/>
      <c r="H27"/>
      <c r="J27"/>
      <c r="L27"/>
    </row>
    <row r="28" spans="1:12" x14ac:dyDescent="0.25">
      <c r="A28" s="67">
        <v>11500</v>
      </c>
      <c r="B28" s="68">
        <v>328</v>
      </c>
      <c r="D28"/>
      <c r="F28"/>
      <c r="H28"/>
      <c r="J28"/>
      <c r="L28"/>
    </row>
    <row r="29" spans="1:12" x14ac:dyDescent="0.25">
      <c r="A29" s="67">
        <v>12000</v>
      </c>
      <c r="B29" s="68">
        <v>328</v>
      </c>
      <c r="D29"/>
      <c r="F29"/>
      <c r="H29"/>
      <c r="J29"/>
      <c r="L29"/>
    </row>
    <row r="30" spans="1:12" x14ac:dyDescent="0.25">
      <c r="A30" s="67">
        <v>12500</v>
      </c>
      <c r="B30" s="68">
        <v>328</v>
      </c>
      <c r="D30"/>
      <c r="F30"/>
      <c r="H30"/>
      <c r="J30"/>
      <c r="L30"/>
    </row>
    <row r="31" spans="1:12" x14ac:dyDescent="0.25">
      <c r="A31" s="67">
        <v>13000</v>
      </c>
      <c r="B31" s="68">
        <v>328</v>
      </c>
      <c r="D31"/>
      <c r="F31"/>
      <c r="H31"/>
      <c r="J31"/>
      <c r="L31"/>
    </row>
    <row r="32" spans="1:12" x14ac:dyDescent="0.25">
      <c r="A32" s="67">
        <v>13500</v>
      </c>
      <c r="B32" s="68">
        <v>328</v>
      </c>
      <c r="D32"/>
      <c r="F32"/>
      <c r="H32"/>
      <c r="J32"/>
      <c r="L32"/>
    </row>
    <row r="33" spans="1:12" x14ac:dyDescent="0.25">
      <c r="A33" s="67">
        <v>14000</v>
      </c>
      <c r="B33" s="68">
        <v>328</v>
      </c>
      <c r="D33"/>
      <c r="F33"/>
      <c r="H33"/>
      <c r="J33"/>
      <c r="L33"/>
    </row>
    <row r="34" spans="1:12" x14ac:dyDescent="0.25">
      <c r="A34" s="67">
        <v>14500</v>
      </c>
      <c r="B34" s="68">
        <v>328</v>
      </c>
      <c r="D34"/>
      <c r="F34"/>
      <c r="H34"/>
      <c r="J34"/>
      <c r="L34"/>
    </row>
    <row r="35" spans="1:12" x14ac:dyDescent="0.25">
      <c r="A35" s="67">
        <v>15000</v>
      </c>
      <c r="B35" s="68">
        <v>328</v>
      </c>
      <c r="D35"/>
      <c r="F35"/>
      <c r="H35"/>
      <c r="J35"/>
      <c r="L35"/>
    </row>
    <row r="36" spans="1:12" x14ac:dyDescent="0.25">
      <c r="A36" s="67">
        <v>15500</v>
      </c>
      <c r="B36" s="68">
        <v>328</v>
      </c>
      <c r="D36"/>
      <c r="F36"/>
      <c r="H36"/>
      <c r="J36"/>
      <c r="L36"/>
    </row>
    <row r="37" spans="1:12" x14ac:dyDescent="0.25">
      <c r="A37" s="67">
        <v>16000</v>
      </c>
      <c r="B37" s="68">
        <v>328</v>
      </c>
      <c r="D37"/>
      <c r="F37"/>
      <c r="H37"/>
      <c r="J37"/>
      <c r="L37"/>
    </row>
    <row r="38" spans="1:12" x14ac:dyDescent="0.25">
      <c r="A38" s="67">
        <v>16500</v>
      </c>
      <c r="B38" s="68">
        <v>328</v>
      </c>
      <c r="D38"/>
      <c r="F38"/>
      <c r="H38"/>
      <c r="J38"/>
      <c r="L38"/>
    </row>
    <row r="39" spans="1:12" x14ac:dyDescent="0.25">
      <c r="A39" s="67">
        <v>17000</v>
      </c>
      <c r="B39" s="68">
        <v>328</v>
      </c>
      <c r="D39"/>
      <c r="F39"/>
      <c r="H39"/>
      <c r="J39"/>
      <c r="L39"/>
    </row>
    <row r="40" spans="1:12" x14ac:dyDescent="0.25">
      <c r="A40" s="67">
        <v>17500</v>
      </c>
      <c r="B40" s="68">
        <v>328</v>
      </c>
      <c r="D40"/>
      <c r="F40"/>
      <c r="H40"/>
      <c r="J40"/>
      <c r="L40"/>
    </row>
    <row r="41" spans="1:12" x14ac:dyDescent="0.25">
      <c r="A41" s="67">
        <v>18000</v>
      </c>
      <c r="B41" s="68">
        <v>328</v>
      </c>
      <c r="D41"/>
      <c r="F41"/>
      <c r="H41"/>
      <c r="J41"/>
      <c r="L41"/>
    </row>
    <row r="42" spans="1:12" x14ac:dyDescent="0.25">
      <c r="A42" s="67">
        <v>18500</v>
      </c>
      <c r="B42" s="68">
        <v>328</v>
      </c>
      <c r="D42"/>
      <c r="F42"/>
      <c r="H42"/>
      <c r="J42"/>
      <c r="L42"/>
    </row>
    <row r="43" spans="1:12" x14ac:dyDescent="0.25">
      <c r="A43" s="67">
        <v>19000</v>
      </c>
      <c r="B43" s="68">
        <v>328</v>
      </c>
      <c r="D43"/>
      <c r="F43"/>
      <c r="H43"/>
      <c r="J43"/>
      <c r="L43"/>
    </row>
    <row r="44" spans="1:12" x14ac:dyDescent="0.25">
      <c r="A44" s="67">
        <v>19500</v>
      </c>
      <c r="B44" s="68">
        <v>328</v>
      </c>
      <c r="D44"/>
      <c r="F44"/>
      <c r="H44"/>
      <c r="J44"/>
      <c r="L44"/>
    </row>
    <row r="45" spans="1:12" x14ac:dyDescent="0.25">
      <c r="A45" s="67">
        <v>20000</v>
      </c>
      <c r="B45" s="68">
        <v>328</v>
      </c>
      <c r="D45"/>
      <c r="F45"/>
      <c r="H45"/>
      <c r="J45"/>
      <c r="L45"/>
    </row>
    <row r="46" spans="1:12" x14ac:dyDescent="0.25">
      <c r="A46" s="67">
        <v>20500</v>
      </c>
      <c r="B46" s="68">
        <v>328</v>
      </c>
      <c r="D46"/>
      <c r="F46"/>
      <c r="H46"/>
      <c r="J46"/>
      <c r="L46"/>
    </row>
    <row r="47" spans="1:12" x14ac:dyDescent="0.25">
      <c r="A47" s="67">
        <v>21000</v>
      </c>
      <c r="B47" s="68">
        <v>328</v>
      </c>
      <c r="D47"/>
      <c r="F47"/>
      <c r="H47"/>
      <c r="J47"/>
      <c r="L47"/>
    </row>
    <row r="48" spans="1:12" x14ac:dyDescent="0.25">
      <c r="A48" s="67">
        <v>21500</v>
      </c>
      <c r="B48" s="68">
        <v>328</v>
      </c>
      <c r="D48"/>
      <c r="F48"/>
      <c r="H48"/>
      <c r="J48"/>
      <c r="L48"/>
    </row>
    <row r="49" spans="1:14" x14ac:dyDescent="0.25">
      <c r="A49" s="67">
        <v>22000</v>
      </c>
      <c r="B49" s="68">
        <v>328</v>
      </c>
      <c r="D49"/>
      <c r="F49"/>
      <c r="H49"/>
      <c r="J49"/>
      <c r="L49"/>
    </row>
    <row r="50" spans="1:14" x14ac:dyDescent="0.25">
      <c r="A50" s="67">
        <v>22500</v>
      </c>
      <c r="B50" s="68">
        <v>328</v>
      </c>
      <c r="D50"/>
      <c r="F50"/>
      <c r="H50"/>
      <c r="J50"/>
      <c r="L50"/>
    </row>
    <row r="51" spans="1:14" x14ac:dyDescent="0.25">
      <c r="A51" s="67">
        <v>23000</v>
      </c>
      <c r="B51" s="68">
        <v>328</v>
      </c>
      <c r="D51"/>
      <c r="F51"/>
      <c r="H51"/>
      <c r="J51"/>
      <c r="L51"/>
    </row>
    <row r="52" spans="1:14" x14ac:dyDescent="0.25">
      <c r="A52" s="67">
        <v>23500</v>
      </c>
      <c r="B52" s="68">
        <v>328</v>
      </c>
      <c r="D52"/>
      <c r="F52"/>
      <c r="H52"/>
      <c r="J52"/>
      <c r="L52"/>
    </row>
    <row r="53" spans="1:14" x14ac:dyDescent="0.25">
      <c r="A53" s="67">
        <v>24000</v>
      </c>
      <c r="B53" s="68">
        <v>328</v>
      </c>
      <c r="D53"/>
      <c r="F53"/>
      <c r="H53"/>
      <c r="J53"/>
      <c r="L53"/>
    </row>
    <row r="54" spans="1:14" ht="15.75" thickBot="1" x14ac:dyDescent="0.3">
      <c r="A54" s="67">
        <v>24500</v>
      </c>
      <c r="B54" s="68">
        <v>328</v>
      </c>
      <c r="D54"/>
      <c r="F54"/>
      <c r="H54"/>
      <c r="J54"/>
      <c r="L54"/>
    </row>
    <row r="55" spans="1:14" s="41" customFormat="1" ht="12.75" customHeight="1" x14ac:dyDescent="0.25">
      <c r="A55" s="58">
        <v>25000</v>
      </c>
      <c r="B55" s="59">
        <v>328</v>
      </c>
      <c r="C55" s="94" t="s">
        <v>30</v>
      </c>
      <c r="D55" s="94"/>
      <c r="E55" s="94"/>
      <c r="F55" s="94"/>
      <c r="G55" s="94"/>
      <c r="H55" s="94"/>
      <c r="I55" s="94"/>
      <c r="J55" s="94"/>
      <c r="K55" s="94"/>
      <c r="L55" s="94"/>
      <c r="M55" s="94"/>
      <c r="N55" s="94"/>
    </row>
    <row r="56" spans="1:14" x14ac:dyDescent="0.25">
      <c r="A56" s="42">
        <v>25500</v>
      </c>
      <c r="B56" s="60">
        <v>331</v>
      </c>
      <c r="C56" s="94" t="s">
        <v>31</v>
      </c>
      <c r="D56" s="94"/>
      <c r="E56" s="94"/>
      <c r="F56" s="94"/>
      <c r="G56" s="94"/>
      <c r="H56" s="94"/>
      <c r="I56" s="94"/>
      <c r="J56" s="94"/>
      <c r="K56" s="94"/>
      <c r="L56" s="94"/>
      <c r="M56" s="94"/>
      <c r="N56" s="94"/>
    </row>
    <row r="57" spans="1:14" x14ac:dyDescent="0.25">
      <c r="A57" s="42">
        <v>26000</v>
      </c>
      <c r="B57" s="60">
        <v>335</v>
      </c>
      <c r="C57" s="94" t="s">
        <v>32</v>
      </c>
      <c r="D57" s="94"/>
      <c r="E57" s="94"/>
      <c r="F57" s="94"/>
      <c r="G57" s="94"/>
      <c r="H57" s="94"/>
      <c r="I57" s="94"/>
      <c r="J57" s="94"/>
      <c r="K57" s="94"/>
      <c r="L57" s="94"/>
      <c r="M57" s="94"/>
      <c r="N57" s="94"/>
    </row>
    <row r="58" spans="1:14" x14ac:dyDescent="0.25">
      <c r="A58" s="42">
        <v>26500</v>
      </c>
      <c r="B58" s="60">
        <v>338</v>
      </c>
      <c r="C58" s="94" t="s">
        <v>33</v>
      </c>
      <c r="D58" s="94"/>
      <c r="E58" s="94"/>
      <c r="F58" s="94"/>
      <c r="G58" s="94"/>
      <c r="H58" s="94"/>
      <c r="I58" s="94"/>
      <c r="J58" s="94"/>
      <c r="K58" s="94"/>
      <c r="L58" s="94"/>
      <c r="M58" s="94"/>
      <c r="N58" s="94"/>
    </row>
    <row r="59" spans="1:14" x14ac:dyDescent="0.25">
      <c r="A59" s="42">
        <v>27000</v>
      </c>
      <c r="B59" s="60">
        <v>340</v>
      </c>
      <c r="C59" s="94" t="s">
        <v>34</v>
      </c>
      <c r="D59" s="94"/>
      <c r="E59" s="94"/>
      <c r="F59" s="94"/>
      <c r="G59" s="94"/>
      <c r="H59" s="94"/>
      <c r="I59" s="94"/>
      <c r="J59" s="94"/>
      <c r="K59" s="94"/>
      <c r="L59" s="94"/>
      <c r="M59" s="94"/>
      <c r="N59" s="94"/>
    </row>
    <row r="60" spans="1:14" x14ac:dyDescent="0.25">
      <c r="A60" s="42">
        <v>27500</v>
      </c>
      <c r="B60" s="60">
        <v>343</v>
      </c>
      <c r="C60" s="94" t="s">
        <v>35</v>
      </c>
      <c r="D60" s="94"/>
      <c r="E60" s="94"/>
      <c r="F60" s="94"/>
      <c r="G60" s="94"/>
      <c r="H60" s="94"/>
      <c r="I60" s="94"/>
      <c r="J60" s="94"/>
      <c r="K60" s="94"/>
      <c r="L60" s="94"/>
      <c r="M60" s="94"/>
      <c r="N60" s="94"/>
    </row>
    <row r="61" spans="1:14" x14ac:dyDescent="0.25">
      <c r="A61" s="42">
        <v>28000</v>
      </c>
      <c r="B61" s="60">
        <v>347</v>
      </c>
      <c r="C61" s="94" t="s">
        <v>36</v>
      </c>
      <c r="D61" s="94"/>
      <c r="E61" s="94"/>
      <c r="F61" s="94"/>
      <c r="G61" s="94"/>
      <c r="H61" s="94"/>
      <c r="I61" s="94"/>
      <c r="J61" s="94"/>
      <c r="K61" s="94"/>
      <c r="L61" s="94"/>
      <c r="M61" s="94"/>
      <c r="N61" s="94"/>
    </row>
    <row r="62" spans="1:14" x14ac:dyDescent="0.25">
      <c r="A62" s="42">
        <v>28500</v>
      </c>
      <c r="B62" s="60">
        <v>350</v>
      </c>
      <c r="D62"/>
      <c r="F62"/>
      <c r="H62"/>
      <c r="J62"/>
      <c r="L62"/>
    </row>
    <row r="63" spans="1:14" x14ac:dyDescent="0.25">
      <c r="A63" s="42">
        <v>29000</v>
      </c>
      <c r="B63" s="60">
        <v>355</v>
      </c>
      <c r="D63"/>
      <c r="F63"/>
      <c r="H63"/>
      <c r="J63"/>
      <c r="L63"/>
    </row>
    <row r="64" spans="1:14" x14ac:dyDescent="0.25">
      <c r="A64" s="42">
        <v>29500</v>
      </c>
      <c r="B64" s="60">
        <v>358</v>
      </c>
      <c r="D64"/>
      <c r="F64"/>
      <c r="H64"/>
      <c r="J64"/>
      <c r="L64"/>
    </row>
    <row r="65" spans="1:12" x14ac:dyDescent="0.25">
      <c r="A65" s="42">
        <v>30000</v>
      </c>
      <c r="B65" s="60">
        <v>361</v>
      </c>
      <c r="D65"/>
      <c r="F65"/>
      <c r="H65"/>
      <c r="J65"/>
      <c r="L65"/>
    </row>
    <row r="66" spans="1:12" x14ac:dyDescent="0.25">
      <c r="A66" s="42">
        <v>30500</v>
      </c>
      <c r="B66" s="60">
        <v>364</v>
      </c>
      <c r="D66"/>
      <c r="F66"/>
      <c r="H66"/>
      <c r="J66"/>
      <c r="L66"/>
    </row>
    <row r="67" spans="1:12" x14ac:dyDescent="0.25">
      <c r="A67" s="42">
        <v>31000</v>
      </c>
      <c r="B67" s="60">
        <v>368</v>
      </c>
      <c r="D67"/>
      <c r="F67"/>
      <c r="H67"/>
      <c r="J67"/>
      <c r="L67"/>
    </row>
    <row r="68" spans="1:12" x14ac:dyDescent="0.25">
      <c r="A68" s="42">
        <v>31500</v>
      </c>
      <c r="B68" s="60">
        <v>371</v>
      </c>
      <c r="D68"/>
      <c r="F68"/>
      <c r="H68"/>
      <c r="J68"/>
      <c r="L68"/>
    </row>
    <row r="69" spans="1:12" x14ac:dyDescent="0.25">
      <c r="A69" s="42">
        <v>32000</v>
      </c>
      <c r="B69" s="60">
        <v>374</v>
      </c>
      <c r="D69"/>
      <c r="F69"/>
      <c r="H69"/>
      <c r="J69"/>
      <c r="L69"/>
    </row>
    <row r="70" spans="1:12" x14ac:dyDescent="0.25">
      <c r="A70" s="42">
        <v>32500</v>
      </c>
      <c r="B70" s="60">
        <v>378</v>
      </c>
      <c r="D70"/>
      <c r="F70"/>
      <c r="H70"/>
      <c r="J70"/>
      <c r="L70"/>
    </row>
    <row r="71" spans="1:12" x14ac:dyDescent="0.25">
      <c r="A71" s="42">
        <v>33000</v>
      </c>
      <c r="B71" s="60">
        <v>381</v>
      </c>
      <c r="D71"/>
      <c r="F71"/>
      <c r="H71"/>
      <c r="J71"/>
      <c r="L71"/>
    </row>
    <row r="72" spans="1:12" x14ac:dyDescent="0.25">
      <c r="A72" s="42">
        <v>33500</v>
      </c>
      <c r="B72" s="60">
        <v>385</v>
      </c>
      <c r="D72"/>
      <c r="F72"/>
      <c r="H72"/>
      <c r="J72"/>
      <c r="L72"/>
    </row>
    <row r="73" spans="1:12" x14ac:dyDescent="0.25">
      <c r="A73" s="42">
        <v>34000</v>
      </c>
      <c r="B73" s="60">
        <v>388</v>
      </c>
      <c r="D73"/>
      <c r="F73"/>
      <c r="H73"/>
      <c r="J73"/>
      <c r="L73"/>
    </row>
    <row r="74" spans="1:12" x14ac:dyDescent="0.25">
      <c r="A74" s="42">
        <v>34500</v>
      </c>
      <c r="B74" s="60">
        <v>392</v>
      </c>
      <c r="D74"/>
      <c r="F74"/>
      <c r="H74"/>
      <c r="J74"/>
      <c r="L74"/>
    </row>
    <row r="75" spans="1:12" x14ac:dyDescent="0.25">
      <c r="A75" s="42">
        <v>35000</v>
      </c>
      <c r="B75" s="60">
        <v>395</v>
      </c>
      <c r="D75"/>
      <c r="F75"/>
      <c r="H75"/>
      <c r="J75"/>
      <c r="L75"/>
    </row>
    <row r="76" spans="1:12" x14ac:dyDescent="0.25">
      <c r="A76" s="42">
        <v>35500</v>
      </c>
      <c r="B76" s="60">
        <v>398</v>
      </c>
      <c r="D76"/>
      <c r="F76"/>
      <c r="H76"/>
      <c r="J76"/>
      <c r="L76"/>
    </row>
    <row r="77" spans="1:12" x14ac:dyDescent="0.25">
      <c r="A77" s="42">
        <v>36000</v>
      </c>
      <c r="B77" s="60">
        <v>401</v>
      </c>
      <c r="D77"/>
      <c r="F77"/>
      <c r="H77"/>
      <c r="J77"/>
      <c r="L77"/>
    </row>
    <row r="78" spans="1:12" x14ac:dyDescent="0.25">
      <c r="A78" s="42">
        <v>36500</v>
      </c>
      <c r="B78" s="60">
        <v>405</v>
      </c>
      <c r="D78"/>
      <c r="F78"/>
      <c r="H78"/>
      <c r="J78"/>
      <c r="L78"/>
    </row>
    <row r="79" spans="1:12" x14ac:dyDescent="0.25">
      <c r="A79" s="42">
        <v>37000</v>
      </c>
      <c r="B79" s="60">
        <v>408</v>
      </c>
      <c r="D79"/>
      <c r="F79"/>
      <c r="H79"/>
      <c r="J79"/>
      <c r="L79"/>
    </row>
    <row r="80" spans="1:12" x14ac:dyDescent="0.25">
      <c r="A80" s="42">
        <v>37500</v>
      </c>
      <c r="B80" s="60">
        <v>412</v>
      </c>
      <c r="D80"/>
      <c r="F80"/>
      <c r="H80"/>
      <c r="J80"/>
      <c r="L80"/>
    </row>
    <row r="81" spans="1:12" x14ac:dyDescent="0.25">
      <c r="A81" s="42">
        <v>38000</v>
      </c>
      <c r="B81" s="60">
        <v>416</v>
      </c>
      <c r="D81"/>
      <c r="F81"/>
      <c r="H81"/>
      <c r="J81"/>
      <c r="L81"/>
    </row>
    <row r="82" spans="1:12" x14ac:dyDescent="0.25">
      <c r="A82" s="42">
        <v>38500</v>
      </c>
      <c r="B82" s="60">
        <v>419</v>
      </c>
      <c r="D82"/>
      <c r="F82"/>
      <c r="H82"/>
      <c r="J82"/>
      <c r="L82"/>
    </row>
    <row r="83" spans="1:12" x14ac:dyDescent="0.25">
      <c r="A83" s="42">
        <v>39000</v>
      </c>
      <c r="B83" s="60">
        <v>421</v>
      </c>
      <c r="D83"/>
      <c r="F83"/>
      <c r="H83"/>
      <c r="J83"/>
      <c r="L83"/>
    </row>
    <row r="84" spans="1:12" x14ac:dyDescent="0.25">
      <c r="A84" s="42">
        <v>39500</v>
      </c>
      <c r="B84" s="60">
        <v>425</v>
      </c>
      <c r="D84"/>
      <c r="F84"/>
      <c r="H84"/>
      <c r="J84"/>
      <c r="L84"/>
    </row>
    <row r="85" spans="1:12" x14ac:dyDescent="0.25">
      <c r="A85" s="42">
        <v>40000</v>
      </c>
      <c r="B85" s="60">
        <v>428</v>
      </c>
      <c r="D85"/>
      <c r="F85"/>
      <c r="H85"/>
      <c r="J85"/>
      <c r="L85"/>
    </row>
    <row r="86" spans="1:12" x14ac:dyDescent="0.25">
      <c r="A86" s="42">
        <v>40500</v>
      </c>
      <c r="B86" s="61">
        <v>433</v>
      </c>
      <c r="D86"/>
      <c r="F86"/>
      <c r="H86"/>
      <c r="J86"/>
      <c r="L86"/>
    </row>
    <row r="87" spans="1:12" x14ac:dyDescent="0.25">
      <c r="A87" s="42">
        <v>41000</v>
      </c>
      <c r="B87" s="60">
        <v>435</v>
      </c>
      <c r="D87"/>
      <c r="F87"/>
      <c r="H87"/>
      <c r="J87"/>
      <c r="L87"/>
    </row>
    <row r="88" spans="1:12" x14ac:dyDescent="0.25">
      <c r="A88" s="42">
        <v>41500</v>
      </c>
      <c r="B88" s="60">
        <v>439</v>
      </c>
      <c r="D88"/>
      <c r="F88"/>
      <c r="H88"/>
      <c r="J88"/>
      <c r="L88"/>
    </row>
    <row r="89" spans="1:12" x14ac:dyDescent="0.25">
      <c r="A89" s="42">
        <v>42000</v>
      </c>
      <c r="B89" s="60">
        <v>442</v>
      </c>
      <c r="D89"/>
      <c r="F89"/>
      <c r="H89"/>
      <c r="J89"/>
      <c r="L89"/>
    </row>
    <row r="90" spans="1:12" x14ac:dyDescent="0.25">
      <c r="A90" s="42">
        <v>42500</v>
      </c>
      <c r="B90" s="60">
        <v>446</v>
      </c>
      <c r="D90"/>
      <c r="F90"/>
      <c r="H90"/>
      <c r="J90"/>
      <c r="L90"/>
    </row>
    <row r="91" spans="1:12" x14ac:dyDescent="0.25">
      <c r="A91" s="42">
        <v>43000</v>
      </c>
      <c r="B91" s="60">
        <v>448</v>
      </c>
      <c r="D91"/>
      <c r="F91"/>
      <c r="H91"/>
      <c r="J91"/>
      <c r="L91"/>
    </row>
    <row r="92" spans="1:12" x14ac:dyDescent="0.25">
      <c r="A92" s="42">
        <v>43500</v>
      </c>
      <c r="B92" s="60">
        <v>452</v>
      </c>
      <c r="D92"/>
      <c r="F92"/>
      <c r="H92"/>
      <c r="J92"/>
      <c r="L92"/>
    </row>
    <row r="93" spans="1:12" x14ac:dyDescent="0.25">
      <c r="A93" s="42">
        <v>44000</v>
      </c>
      <c r="B93" s="60">
        <v>456</v>
      </c>
      <c r="D93"/>
      <c r="F93"/>
      <c r="H93"/>
      <c r="J93"/>
      <c r="L93"/>
    </row>
    <row r="94" spans="1:12" x14ac:dyDescent="0.25">
      <c r="A94" s="42">
        <v>44500</v>
      </c>
      <c r="B94" s="60">
        <v>459</v>
      </c>
      <c r="D94"/>
      <c r="F94"/>
      <c r="H94"/>
      <c r="J94"/>
      <c r="L94"/>
    </row>
    <row r="95" spans="1:12" x14ac:dyDescent="0.25">
      <c r="A95" s="42">
        <v>45000</v>
      </c>
      <c r="B95" s="60">
        <v>463</v>
      </c>
      <c r="D95"/>
      <c r="F95"/>
      <c r="H95"/>
      <c r="J95"/>
      <c r="L95"/>
    </row>
    <row r="96" spans="1:12" x14ac:dyDescent="0.25">
      <c r="A96" s="42">
        <v>45500</v>
      </c>
      <c r="B96" s="60">
        <v>466</v>
      </c>
      <c r="D96"/>
      <c r="F96"/>
      <c r="H96"/>
      <c r="J96"/>
      <c r="L96"/>
    </row>
    <row r="97" spans="1:12" x14ac:dyDescent="0.25">
      <c r="A97" s="42">
        <v>46000</v>
      </c>
      <c r="B97" s="60">
        <v>469</v>
      </c>
      <c r="D97"/>
      <c r="F97"/>
      <c r="H97"/>
      <c r="J97"/>
      <c r="L97"/>
    </row>
    <row r="98" spans="1:12" x14ac:dyDescent="0.25">
      <c r="A98" s="42">
        <v>46500</v>
      </c>
      <c r="B98" s="60">
        <v>473</v>
      </c>
      <c r="D98"/>
      <c r="F98"/>
      <c r="H98"/>
      <c r="J98"/>
      <c r="L98"/>
    </row>
    <row r="99" spans="1:12" x14ac:dyDescent="0.25">
      <c r="A99" s="42">
        <v>47000</v>
      </c>
      <c r="B99" s="60">
        <v>475</v>
      </c>
      <c r="D99"/>
      <c r="F99"/>
      <c r="H99"/>
      <c r="J99"/>
      <c r="L99"/>
    </row>
    <row r="100" spans="1:12" x14ac:dyDescent="0.25">
      <c r="A100" s="42">
        <v>47500</v>
      </c>
      <c r="B100" s="60">
        <v>478</v>
      </c>
      <c r="D100"/>
      <c r="F100"/>
      <c r="H100"/>
      <c r="J100"/>
      <c r="L100"/>
    </row>
    <row r="101" spans="1:12" x14ac:dyDescent="0.25">
      <c r="A101" s="42">
        <v>48000</v>
      </c>
      <c r="B101" s="60">
        <v>483</v>
      </c>
      <c r="D101"/>
      <c r="F101"/>
      <c r="H101"/>
      <c r="J101"/>
      <c r="L101"/>
    </row>
    <row r="102" spans="1:12" x14ac:dyDescent="0.25">
      <c r="A102" s="42">
        <v>48500</v>
      </c>
      <c r="B102" s="60">
        <v>487</v>
      </c>
      <c r="D102"/>
      <c r="F102"/>
      <c r="H102"/>
      <c r="J102"/>
      <c r="L102"/>
    </row>
    <row r="103" spans="1:12" x14ac:dyDescent="0.25">
      <c r="A103" s="42">
        <v>49000</v>
      </c>
      <c r="B103" s="60">
        <v>490</v>
      </c>
      <c r="D103"/>
      <c r="F103"/>
      <c r="H103"/>
      <c r="J103"/>
      <c r="L103"/>
    </row>
    <row r="104" spans="1:12" x14ac:dyDescent="0.25">
      <c r="A104" s="42">
        <v>49500</v>
      </c>
      <c r="B104" s="60">
        <v>493</v>
      </c>
      <c r="D104"/>
      <c r="F104"/>
      <c r="H104"/>
      <c r="J104"/>
      <c r="L104"/>
    </row>
    <row r="105" spans="1:12" x14ac:dyDescent="0.25">
      <c r="A105" s="42">
        <v>50000</v>
      </c>
      <c r="B105" s="60">
        <v>496</v>
      </c>
      <c r="D105"/>
      <c r="F105"/>
      <c r="H105"/>
      <c r="J105"/>
      <c r="L105"/>
    </row>
    <row r="106" spans="1:12" x14ac:dyDescent="0.25">
      <c r="A106" s="42">
        <v>50500</v>
      </c>
      <c r="B106" s="60">
        <v>499</v>
      </c>
      <c r="D106"/>
      <c r="F106"/>
      <c r="H106"/>
      <c r="J106"/>
      <c r="L106"/>
    </row>
    <row r="107" spans="1:12" x14ac:dyDescent="0.25">
      <c r="A107" s="42">
        <v>51000</v>
      </c>
      <c r="B107" s="60">
        <v>501</v>
      </c>
      <c r="D107"/>
      <c r="F107"/>
      <c r="H107"/>
      <c r="J107"/>
      <c r="L107"/>
    </row>
    <row r="108" spans="1:12" x14ac:dyDescent="0.25">
      <c r="A108" s="42">
        <v>51500</v>
      </c>
      <c r="B108" s="60">
        <v>505</v>
      </c>
      <c r="D108"/>
      <c r="F108"/>
      <c r="H108"/>
      <c r="J108"/>
      <c r="L108"/>
    </row>
    <row r="109" spans="1:12" x14ac:dyDescent="0.25">
      <c r="A109" s="42">
        <v>52000</v>
      </c>
      <c r="B109" s="60">
        <v>510</v>
      </c>
      <c r="D109"/>
      <c r="F109"/>
      <c r="H109"/>
      <c r="J109"/>
      <c r="L109"/>
    </row>
    <row r="110" spans="1:12" x14ac:dyDescent="0.25">
      <c r="A110" s="42">
        <v>52500</v>
      </c>
      <c r="B110" s="60">
        <v>514</v>
      </c>
      <c r="D110"/>
      <c r="F110"/>
      <c r="H110"/>
      <c r="J110"/>
      <c r="L110"/>
    </row>
    <row r="111" spans="1:12" x14ac:dyDescent="0.25">
      <c r="A111" s="42">
        <v>53000</v>
      </c>
      <c r="B111" s="60">
        <v>516</v>
      </c>
      <c r="D111"/>
      <c r="F111"/>
      <c r="H111"/>
      <c r="J111"/>
      <c r="L111"/>
    </row>
    <row r="112" spans="1:12" x14ac:dyDescent="0.25">
      <c r="A112" s="42">
        <v>53500</v>
      </c>
      <c r="B112" s="60">
        <v>520</v>
      </c>
      <c r="D112"/>
      <c r="F112"/>
      <c r="H112"/>
      <c r="J112"/>
      <c r="L112"/>
    </row>
    <row r="113" spans="1:12" x14ac:dyDescent="0.25">
      <c r="A113" s="42">
        <v>54000</v>
      </c>
      <c r="B113" s="60">
        <v>523</v>
      </c>
      <c r="D113"/>
      <c r="F113"/>
      <c r="H113"/>
      <c r="J113"/>
      <c r="L113"/>
    </row>
    <row r="114" spans="1:12" ht="12.75" customHeight="1" x14ac:dyDescent="0.25">
      <c r="A114" s="42">
        <v>54500</v>
      </c>
      <c r="B114" s="60">
        <v>526</v>
      </c>
      <c r="D114"/>
      <c r="F114"/>
      <c r="H114"/>
      <c r="J114"/>
      <c r="L114"/>
    </row>
    <row r="115" spans="1:12" ht="12.75" customHeight="1" thickBot="1" x14ac:dyDescent="0.3">
      <c r="A115" s="44">
        <v>55000</v>
      </c>
      <c r="B115" s="62">
        <v>529</v>
      </c>
      <c r="D115"/>
      <c r="F115"/>
      <c r="H115"/>
      <c r="J115"/>
      <c r="L115"/>
    </row>
    <row r="116" spans="1:12" x14ac:dyDescent="0.25">
      <c r="A116" s="63">
        <v>55500</v>
      </c>
      <c r="B116" s="59">
        <v>532</v>
      </c>
    </row>
    <row r="117" spans="1:12" x14ac:dyDescent="0.25">
      <c r="A117" s="46">
        <v>56000</v>
      </c>
      <c r="B117" s="60">
        <v>537</v>
      </c>
    </row>
    <row r="118" spans="1:12" x14ac:dyDescent="0.25">
      <c r="A118" s="46">
        <v>56500</v>
      </c>
      <c r="B118" s="60">
        <v>540</v>
      </c>
    </row>
    <row r="119" spans="1:12" x14ac:dyDescent="0.25">
      <c r="A119" s="46">
        <v>57000</v>
      </c>
      <c r="B119" s="60">
        <v>543</v>
      </c>
    </row>
    <row r="120" spans="1:12" x14ac:dyDescent="0.25">
      <c r="A120" s="46">
        <v>57500</v>
      </c>
      <c r="B120" s="60">
        <v>547</v>
      </c>
    </row>
    <row r="121" spans="1:12" x14ac:dyDescent="0.25">
      <c r="A121" s="46">
        <v>58000</v>
      </c>
      <c r="B121" s="60">
        <v>551</v>
      </c>
      <c r="C121" s="45"/>
      <c r="E121" s="45"/>
      <c r="G121" s="45"/>
      <c r="I121" s="45"/>
      <c r="K121" s="45"/>
    </row>
    <row r="122" spans="1:12" x14ac:dyDescent="0.25">
      <c r="A122" s="46">
        <v>58500</v>
      </c>
      <c r="B122" s="60">
        <v>553</v>
      </c>
      <c r="C122" s="45"/>
      <c r="E122" s="45"/>
      <c r="G122" s="45"/>
      <c r="I122" s="45"/>
      <c r="K122" s="45"/>
    </row>
    <row r="123" spans="1:12" x14ac:dyDescent="0.25">
      <c r="A123" s="46">
        <v>59000</v>
      </c>
      <c r="B123" s="60">
        <v>556</v>
      </c>
      <c r="C123" s="45"/>
      <c r="E123" s="45"/>
      <c r="G123" s="45"/>
      <c r="I123" s="45"/>
      <c r="K123" s="45"/>
    </row>
    <row r="124" spans="1:12" x14ac:dyDescent="0.25">
      <c r="A124" s="46">
        <v>59500</v>
      </c>
      <c r="B124" s="60">
        <v>560</v>
      </c>
      <c r="C124" s="45"/>
      <c r="E124" s="45"/>
      <c r="G124" s="45"/>
      <c r="I124" s="45"/>
      <c r="K124" s="45"/>
    </row>
    <row r="125" spans="1:12" x14ac:dyDescent="0.25">
      <c r="A125" s="46">
        <v>60000</v>
      </c>
      <c r="B125" s="60">
        <v>564</v>
      </c>
      <c r="C125" s="45"/>
      <c r="E125" s="45"/>
      <c r="G125" s="45"/>
      <c r="I125" s="45"/>
      <c r="K125" s="45"/>
    </row>
    <row r="126" spans="1:12" x14ac:dyDescent="0.25">
      <c r="A126" s="46">
        <v>60500</v>
      </c>
      <c r="B126" s="60">
        <v>568</v>
      </c>
      <c r="C126" s="45"/>
      <c r="E126" s="45"/>
      <c r="G126" s="45"/>
      <c r="I126" s="45"/>
      <c r="K126" s="45"/>
    </row>
    <row r="127" spans="1:12" x14ac:dyDescent="0.25">
      <c r="A127" s="46">
        <v>61000</v>
      </c>
      <c r="B127" s="60">
        <v>571</v>
      </c>
      <c r="C127" s="45"/>
      <c r="E127" s="45"/>
      <c r="G127" s="45"/>
      <c r="I127" s="45"/>
      <c r="K127" s="45"/>
    </row>
    <row r="128" spans="1:12" x14ac:dyDescent="0.25">
      <c r="A128" s="46">
        <v>61500</v>
      </c>
      <c r="B128" s="60">
        <v>573</v>
      </c>
      <c r="C128" s="45"/>
      <c r="E128" s="45"/>
      <c r="G128" s="45"/>
      <c r="I128" s="45"/>
      <c r="K128" s="45"/>
    </row>
    <row r="129" spans="1:11" x14ac:dyDescent="0.25">
      <c r="A129" s="46">
        <v>62000</v>
      </c>
      <c r="B129" s="60">
        <v>577</v>
      </c>
      <c r="C129" s="45"/>
      <c r="E129" s="45"/>
      <c r="G129" s="45"/>
      <c r="I129" s="45"/>
      <c r="K129" s="45"/>
    </row>
    <row r="130" spans="1:11" x14ac:dyDescent="0.25">
      <c r="A130" s="46">
        <v>62500</v>
      </c>
      <c r="B130" s="60">
        <v>581</v>
      </c>
      <c r="C130" s="45"/>
      <c r="E130" s="45"/>
      <c r="G130" s="45"/>
      <c r="I130" s="45"/>
      <c r="K130" s="45"/>
    </row>
    <row r="131" spans="1:11" x14ac:dyDescent="0.25">
      <c r="A131" s="46">
        <v>63000</v>
      </c>
      <c r="B131" s="60">
        <v>583</v>
      </c>
      <c r="C131" s="45"/>
      <c r="E131" s="45"/>
      <c r="G131" s="45"/>
      <c r="I131" s="45"/>
      <c r="K131" s="45"/>
    </row>
    <row r="132" spans="1:11" x14ac:dyDescent="0.25">
      <c r="A132" s="46">
        <v>63500</v>
      </c>
      <c r="B132" s="60">
        <v>587</v>
      </c>
      <c r="C132" s="45"/>
      <c r="E132" s="45"/>
      <c r="G132" s="45"/>
      <c r="I132" s="45"/>
      <c r="K132" s="45"/>
    </row>
    <row r="133" spans="1:11" x14ac:dyDescent="0.25">
      <c r="A133" s="46">
        <v>64000</v>
      </c>
      <c r="B133" s="60">
        <v>591</v>
      </c>
      <c r="C133" s="45"/>
      <c r="E133" s="45"/>
      <c r="G133" s="45"/>
      <c r="I133" s="45"/>
      <c r="K133" s="45"/>
    </row>
    <row r="134" spans="1:11" x14ac:dyDescent="0.25">
      <c r="A134" s="46">
        <v>64500</v>
      </c>
      <c r="B134" s="60">
        <v>594</v>
      </c>
      <c r="C134" s="45"/>
      <c r="E134" s="45"/>
      <c r="G134" s="45"/>
      <c r="I134" s="45"/>
      <c r="K134" s="45"/>
    </row>
    <row r="135" spans="1:11" x14ac:dyDescent="0.25">
      <c r="A135" s="46">
        <v>65000</v>
      </c>
      <c r="B135" s="60">
        <v>597</v>
      </c>
      <c r="C135" s="45"/>
      <c r="E135" s="45"/>
      <c r="G135" s="45"/>
      <c r="I135" s="45"/>
      <c r="K135" s="45"/>
    </row>
    <row r="136" spans="1:11" x14ac:dyDescent="0.25">
      <c r="A136" s="46">
        <v>65500</v>
      </c>
      <c r="B136" s="60">
        <v>600</v>
      </c>
      <c r="C136" s="45"/>
      <c r="E136" s="45"/>
      <c r="G136" s="45"/>
      <c r="I136" s="45"/>
      <c r="K136" s="45"/>
    </row>
    <row r="137" spans="1:11" x14ac:dyDescent="0.25">
      <c r="A137" s="46">
        <v>66000</v>
      </c>
      <c r="B137" s="60">
        <v>604</v>
      </c>
      <c r="C137" s="45"/>
      <c r="E137" s="45"/>
      <c r="G137" s="45"/>
      <c r="I137" s="45"/>
      <c r="K137" s="45"/>
    </row>
    <row r="138" spans="1:11" x14ac:dyDescent="0.25">
      <c r="A138" s="46">
        <v>66500</v>
      </c>
      <c r="B138" s="60">
        <v>609</v>
      </c>
      <c r="C138" s="45"/>
      <c r="E138" s="45"/>
      <c r="G138" s="45"/>
      <c r="I138" s="45"/>
      <c r="K138" s="45"/>
    </row>
    <row r="139" spans="1:11" x14ac:dyDescent="0.25">
      <c r="A139" s="46">
        <v>67000</v>
      </c>
      <c r="B139" s="60">
        <v>612</v>
      </c>
      <c r="C139" s="45"/>
      <c r="E139" s="45"/>
      <c r="G139" s="45"/>
      <c r="I139" s="45"/>
      <c r="K139" s="45"/>
    </row>
    <row r="140" spans="1:11" x14ac:dyDescent="0.25">
      <c r="A140" s="46">
        <v>67500</v>
      </c>
      <c r="B140" s="60">
        <v>613</v>
      </c>
      <c r="C140" s="45"/>
      <c r="E140" s="45"/>
      <c r="G140" s="45"/>
      <c r="I140" s="45"/>
      <c r="K140" s="45"/>
    </row>
    <row r="141" spans="1:11" x14ac:dyDescent="0.25">
      <c r="A141" s="46">
        <v>68000</v>
      </c>
      <c r="B141" s="60">
        <v>617</v>
      </c>
      <c r="C141" s="45"/>
      <c r="E141" s="45"/>
      <c r="G141" s="45"/>
      <c r="I141" s="45"/>
      <c r="K141" s="45"/>
    </row>
    <row r="142" spans="1:11" x14ac:dyDescent="0.25">
      <c r="A142" s="46">
        <v>68500</v>
      </c>
      <c r="B142" s="60">
        <v>621</v>
      </c>
      <c r="C142" s="45"/>
      <c r="E142" s="45"/>
      <c r="G142" s="45"/>
      <c r="I142" s="45"/>
      <c r="K142" s="45"/>
    </row>
    <row r="143" spans="1:11" x14ac:dyDescent="0.25">
      <c r="A143" s="46">
        <v>69000</v>
      </c>
      <c r="B143" s="60">
        <v>624</v>
      </c>
      <c r="C143" s="45"/>
      <c r="E143" s="45"/>
      <c r="G143" s="45"/>
      <c r="I143" s="45"/>
      <c r="K143" s="45"/>
    </row>
    <row r="144" spans="1:11" x14ac:dyDescent="0.25">
      <c r="A144" s="46">
        <v>69500</v>
      </c>
      <c r="B144" s="60">
        <v>627</v>
      </c>
      <c r="C144" s="45"/>
      <c r="E144" s="45"/>
      <c r="G144" s="45"/>
      <c r="I144" s="45"/>
      <c r="K144" s="45"/>
    </row>
    <row r="145" spans="1:11" x14ac:dyDescent="0.25">
      <c r="A145" s="46">
        <v>70000</v>
      </c>
      <c r="B145" s="60">
        <v>631</v>
      </c>
      <c r="C145" s="45"/>
      <c r="E145" s="45"/>
      <c r="G145" s="45"/>
      <c r="I145" s="45"/>
      <c r="K145" s="45"/>
    </row>
    <row r="146" spans="1:11" x14ac:dyDescent="0.25">
      <c r="A146" s="46">
        <v>70500</v>
      </c>
      <c r="B146" s="60">
        <v>635</v>
      </c>
      <c r="C146" s="45"/>
      <c r="E146" s="45"/>
      <c r="G146" s="45"/>
      <c r="I146" s="45"/>
      <c r="K146" s="45"/>
    </row>
    <row r="147" spans="1:11" x14ac:dyDescent="0.25">
      <c r="A147" s="46">
        <v>71000</v>
      </c>
      <c r="B147" s="61">
        <v>639</v>
      </c>
      <c r="C147" s="45"/>
      <c r="E147" s="45"/>
      <c r="G147" s="45"/>
      <c r="I147" s="45"/>
      <c r="K147" s="45"/>
    </row>
    <row r="148" spans="1:11" x14ac:dyDescent="0.25">
      <c r="A148" s="46">
        <v>71500</v>
      </c>
      <c r="B148" s="60">
        <v>641</v>
      </c>
      <c r="C148" s="45"/>
      <c r="E148" s="45"/>
      <c r="G148" s="45"/>
      <c r="I148" s="45"/>
      <c r="K148" s="45"/>
    </row>
    <row r="149" spans="1:11" x14ac:dyDescent="0.25">
      <c r="A149" s="46">
        <v>72000</v>
      </c>
      <c r="B149" s="60">
        <v>644</v>
      </c>
      <c r="C149" s="45"/>
      <c r="E149" s="45"/>
      <c r="G149" s="45"/>
      <c r="I149" s="45"/>
      <c r="K149" s="45"/>
    </row>
    <row r="150" spans="1:11" x14ac:dyDescent="0.25">
      <c r="A150" s="46">
        <v>72500</v>
      </c>
      <c r="B150" s="60">
        <v>648</v>
      </c>
      <c r="C150" s="45"/>
      <c r="E150" s="45"/>
      <c r="G150" s="45"/>
      <c r="I150" s="45"/>
      <c r="K150" s="45"/>
    </row>
    <row r="151" spans="1:11" x14ac:dyDescent="0.25">
      <c r="A151" s="46">
        <v>73000</v>
      </c>
      <c r="B151" s="60">
        <v>651</v>
      </c>
      <c r="C151" s="45"/>
      <c r="E151" s="45"/>
      <c r="G151" s="45"/>
      <c r="I151" s="45"/>
      <c r="K151" s="45"/>
    </row>
    <row r="152" spans="1:11" x14ac:dyDescent="0.25">
      <c r="A152" s="46">
        <v>73500</v>
      </c>
      <c r="B152" s="60">
        <v>654</v>
      </c>
      <c r="C152" s="45"/>
      <c r="E152" s="45"/>
      <c r="G152" s="45"/>
      <c r="I152" s="45"/>
      <c r="K152" s="45"/>
    </row>
    <row r="153" spans="1:11" x14ac:dyDescent="0.25">
      <c r="A153" s="46">
        <v>74000</v>
      </c>
      <c r="B153" s="60">
        <v>658</v>
      </c>
      <c r="C153" s="45"/>
      <c r="E153" s="45"/>
      <c r="G153" s="45"/>
      <c r="I153" s="45"/>
      <c r="K153" s="45"/>
    </row>
    <row r="154" spans="1:11" x14ac:dyDescent="0.25">
      <c r="A154" s="46">
        <v>74500</v>
      </c>
      <c r="B154" s="60">
        <v>662</v>
      </c>
      <c r="C154" s="45"/>
      <c r="E154" s="45"/>
      <c r="G154" s="45"/>
      <c r="I154" s="45"/>
      <c r="K154" s="45"/>
    </row>
    <row r="155" spans="1:11" x14ac:dyDescent="0.25">
      <c r="A155" s="46">
        <v>75000</v>
      </c>
      <c r="B155" s="60">
        <v>666</v>
      </c>
      <c r="C155" s="45"/>
      <c r="E155" s="45"/>
      <c r="G155" s="45"/>
      <c r="I155" s="45"/>
      <c r="K155" s="45"/>
    </row>
    <row r="156" spans="1:11" x14ac:dyDescent="0.25">
      <c r="A156" s="46">
        <v>75500</v>
      </c>
      <c r="B156" s="60">
        <v>668</v>
      </c>
      <c r="C156" s="45"/>
      <c r="E156" s="45"/>
      <c r="G156" s="45"/>
      <c r="I156" s="45"/>
      <c r="K156" s="45"/>
    </row>
    <row r="157" spans="1:11" x14ac:dyDescent="0.25">
      <c r="A157" s="46">
        <v>76000</v>
      </c>
      <c r="B157" s="60">
        <v>671</v>
      </c>
      <c r="C157" s="45"/>
      <c r="E157" s="45"/>
      <c r="G157" s="45"/>
      <c r="I157" s="45"/>
      <c r="K157" s="45"/>
    </row>
    <row r="158" spans="1:11" x14ac:dyDescent="0.25">
      <c r="A158" s="46">
        <v>76500</v>
      </c>
      <c r="B158" s="60">
        <v>674</v>
      </c>
      <c r="C158" s="45"/>
      <c r="E158" s="45"/>
      <c r="G158" s="45"/>
      <c r="I158" s="45"/>
      <c r="K158" s="45"/>
    </row>
    <row r="159" spans="1:11" x14ac:dyDescent="0.25">
      <c r="A159" s="46">
        <v>77000</v>
      </c>
      <c r="B159" s="60">
        <v>678</v>
      </c>
      <c r="C159" s="45"/>
      <c r="E159" s="45"/>
      <c r="G159" s="45"/>
      <c r="I159" s="45"/>
      <c r="K159" s="45"/>
    </row>
    <row r="160" spans="1:11" x14ac:dyDescent="0.25">
      <c r="A160" s="46">
        <v>77500</v>
      </c>
      <c r="B160" s="60">
        <v>681</v>
      </c>
      <c r="C160" s="45"/>
      <c r="E160" s="45"/>
      <c r="G160" s="45"/>
      <c r="I160" s="45"/>
      <c r="K160" s="45"/>
    </row>
    <row r="161" spans="1:11" x14ac:dyDescent="0.25">
      <c r="A161" s="46">
        <v>78000</v>
      </c>
      <c r="B161" s="60">
        <v>685</v>
      </c>
      <c r="C161" s="45"/>
      <c r="E161" s="45"/>
      <c r="G161" s="45"/>
      <c r="I161" s="45"/>
      <c r="K161" s="45"/>
    </row>
    <row r="162" spans="1:11" x14ac:dyDescent="0.25">
      <c r="A162" s="46">
        <v>78500</v>
      </c>
      <c r="B162" s="60">
        <v>689</v>
      </c>
      <c r="C162" s="45"/>
      <c r="E162" s="45"/>
      <c r="G162" s="45"/>
      <c r="I162" s="45"/>
      <c r="K162" s="45"/>
    </row>
    <row r="163" spans="1:11" x14ac:dyDescent="0.25">
      <c r="A163" s="46">
        <v>79000</v>
      </c>
      <c r="B163" s="60">
        <v>693</v>
      </c>
      <c r="C163" s="45"/>
      <c r="E163" s="45"/>
      <c r="G163" s="45"/>
      <c r="I163" s="45"/>
      <c r="K163" s="45"/>
    </row>
    <row r="164" spans="1:11" x14ac:dyDescent="0.25">
      <c r="A164" s="46">
        <v>79500</v>
      </c>
      <c r="B164" s="60">
        <v>694</v>
      </c>
      <c r="C164" s="45"/>
      <c r="E164" s="45"/>
      <c r="G164" s="45"/>
      <c r="I164" s="45"/>
      <c r="K164" s="45"/>
    </row>
    <row r="165" spans="1:11" x14ac:dyDescent="0.25">
      <c r="A165" s="46">
        <v>80000</v>
      </c>
      <c r="B165" s="60">
        <v>698</v>
      </c>
      <c r="C165" s="45"/>
      <c r="E165" s="45"/>
      <c r="G165" s="45"/>
      <c r="I165" s="45"/>
      <c r="K165" s="45"/>
    </row>
    <row r="166" spans="1:11" x14ac:dyDescent="0.25">
      <c r="A166" s="46">
        <v>80500</v>
      </c>
      <c r="B166" s="60">
        <v>702</v>
      </c>
      <c r="C166" s="45"/>
      <c r="E166" s="45"/>
      <c r="G166" s="45"/>
      <c r="I166" s="45"/>
      <c r="K166" s="45"/>
    </row>
    <row r="167" spans="1:11" x14ac:dyDescent="0.25">
      <c r="A167" s="46">
        <v>81000</v>
      </c>
      <c r="B167" s="60">
        <v>706</v>
      </c>
      <c r="C167" s="45"/>
      <c r="E167" s="45"/>
      <c r="G167" s="45"/>
      <c r="I167" s="45"/>
      <c r="K167" s="45"/>
    </row>
    <row r="168" spans="1:11" x14ac:dyDescent="0.25">
      <c r="A168" s="46">
        <v>81500</v>
      </c>
      <c r="B168" s="60">
        <v>708</v>
      </c>
      <c r="C168" s="45"/>
      <c r="E168" s="45"/>
      <c r="G168" s="45"/>
      <c r="I168" s="45"/>
      <c r="K168" s="45"/>
    </row>
    <row r="169" spans="1:11" x14ac:dyDescent="0.25">
      <c r="A169" s="46">
        <v>82000</v>
      </c>
      <c r="B169" s="60">
        <v>711</v>
      </c>
      <c r="C169" s="45"/>
      <c r="E169" s="45"/>
      <c r="G169" s="45"/>
      <c r="I169" s="45"/>
      <c r="K169" s="45"/>
    </row>
    <row r="170" spans="1:11" x14ac:dyDescent="0.25">
      <c r="A170" s="46">
        <v>82500</v>
      </c>
      <c r="B170" s="60">
        <v>716</v>
      </c>
      <c r="C170" s="45"/>
      <c r="E170" s="45"/>
      <c r="G170" s="45"/>
      <c r="I170" s="45"/>
      <c r="K170" s="45"/>
    </row>
    <row r="171" spans="1:11" x14ac:dyDescent="0.25">
      <c r="A171" s="46">
        <v>83000</v>
      </c>
      <c r="B171" s="60">
        <v>720</v>
      </c>
      <c r="C171" s="45"/>
      <c r="E171" s="45"/>
      <c r="G171" s="45"/>
      <c r="I171" s="45"/>
      <c r="K171" s="45"/>
    </row>
    <row r="172" spans="1:11" x14ac:dyDescent="0.25">
      <c r="A172" s="46">
        <v>83500</v>
      </c>
      <c r="B172" s="60">
        <v>722</v>
      </c>
      <c r="C172" s="45"/>
      <c r="E172" s="45"/>
      <c r="G172" s="45"/>
      <c r="I172" s="45"/>
      <c r="K172" s="45"/>
    </row>
    <row r="173" spans="1:11" x14ac:dyDescent="0.25">
      <c r="A173" s="46">
        <v>84000</v>
      </c>
      <c r="B173" s="60">
        <v>725</v>
      </c>
      <c r="C173" s="45"/>
      <c r="E173" s="45"/>
      <c r="G173" s="45"/>
      <c r="I173" s="45"/>
      <c r="K173" s="45"/>
    </row>
    <row r="174" spans="1:11" x14ac:dyDescent="0.25">
      <c r="A174" s="46">
        <v>84500</v>
      </c>
      <c r="B174" s="60">
        <v>729</v>
      </c>
      <c r="C174" s="45"/>
      <c r="E174" s="45"/>
      <c r="G174" s="45"/>
      <c r="I174" s="45"/>
      <c r="K174" s="45"/>
    </row>
    <row r="175" spans="1:11" x14ac:dyDescent="0.25">
      <c r="A175" s="46">
        <v>85000</v>
      </c>
      <c r="B175" s="60">
        <v>732</v>
      </c>
      <c r="C175" s="45"/>
      <c r="E175" s="45"/>
      <c r="G175" s="45"/>
      <c r="I175" s="45"/>
      <c r="K175" s="45"/>
    </row>
    <row r="176" spans="1:11" ht="15.75" thickBot="1" x14ac:dyDescent="0.3">
      <c r="A176" s="47">
        <v>85500</v>
      </c>
      <c r="B176" s="62">
        <v>735</v>
      </c>
      <c r="C176" s="45"/>
      <c r="E176" s="45"/>
      <c r="G176" s="45"/>
      <c r="I176" s="45"/>
      <c r="K176" s="45"/>
    </row>
    <row r="177" spans="1:11" x14ac:dyDescent="0.25">
      <c r="A177" s="64">
        <v>86000</v>
      </c>
      <c r="B177" s="65">
        <v>738</v>
      </c>
      <c r="C177" s="45"/>
      <c r="E177" s="45"/>
      <c r="G177" s="45"/>
      <c r="I177" s="45"/>
      <c r="K177" s="45"/>
    </row>
    <row r="178" spans="1:11" x14ac:dyDescent="0.25">
      <c r="A178" s="46">
        <v>86500</v>
      </c>
      <c r="B178" s="66">
        <v>743</v>
      </c>
      <c r="C178" s="45"/>
      <c r="E178" s="45"/>
      <c r="G178" s="45"/>
      <c r="I178" s="45"/>
      <c r="K178" s="45"/>
    </row>
    <row r="179" spans="1:11" x14ac:dyDescent="0.25">
      <c r="A179" s="46">
        <v>87000</v>
      </c>
      <c r="B179" s="66">
        <v>747</v>
      </c>
      <c r="C179" s="45"/>
      <c r="E179" s="45"/>
      <c r="G179" s="45"/>
      <c r="I179" s="45"/>
      <c r="K179" s="45"/>
    </row>
    <row r="180" spans="1:11" x14ac:dyDescent="0.25">
      <c r="A180" s="46">
        <v>87500</v>
      </c>
      <c r="B180" s="66">
        <v>749</v>
      </c>
      <c r="C180" s="45"/>
      <c r="E180" s="45"/>
      <c r="G180" s="45"/>
      <c r="I180" s="45"/>
      <c r="K180" s="45"/>
    </row>
    <row r="181" spans="1:11" x14ac:dyDescent="0.25">
      <c r="A181" s="46">
        <v>88000</v>
      </c>
      <c r="B181" s="66">
        <v>752</v>
      </c>
      <c r="C181" s="45"/>
      <c r="E181" s="45"/>
      <c r="G181" s="45"/>
      <c r="I181" s="45"/>
      <c r="K181" s="45"/>
    </row>
    <row r="182" spans="1:11" x14ac:dyDescent="0.25">
      <c r="A182" s="46">
        <v>88500</v>
      </c>
      <c r="B182" s="66">
        <v>756</v>
      </c>
      <c r="C182" s="45"/>
      <c r="E182" s="45"/>
      <c r="G182" s="45"/>
      <c r="I182" s="45"/>
      <c r="K182" s="45"/>
    </row>
    <row r="183" spans="1:11" x14ac:dyDescent="0.25">
      <c r="A183" s="46">
        <v>89000</v>
      </c>
      <c r="B183" s="66">
        <v>760</v>
      </c>
      <c r="C183" s="45"/>
      <c r="E183" s="45"/>
      <c r="G183" s="45"/>
      <c r="I183" s="45"/>
      <c r="K183" s="45"/>
    </row>
    <row r="184" spans="1:11" x14ac:dyDescent="0.25">
      <c r="A184" s="46">
        <v>89500</v>
      </c>
      <c r="B184" s="66">
        <v>762</v>
      </c>
      <c r="C184" s="45"/>
      <c r="E184" s="45"/>
      <c r="G184" s="45"/>
      <c r="I184" s="45"/>
      <c r="K184" s="45"/>
    </row>
    <row r="185" spans="1:11" x14ac:dyDescent="0.25">
      <c r="A185" s="46">
        <v>90000</v>
      </c>
      <c r="B185" s="66">
        <v>765</v>
      </c>
      <c r="C185" s="45"/>
      <c r="E185" s="45"/>
      <c r="G185" s="45"/>
      <c r="I185" s="45"/>
      <c r="K185" s="45"/>
    </row>
    <row r="186" spans="1:11" x14ac:dyDescent="0.25">
      <c r="A186" s="46">
        <v>90500</v>
      </c>
      <c r="B186" s="66">
        <v>769</v>
      </c>
      <c r="C186" s="45"/>
      <c r="E186" s="45"/>
      <c r="G186" s="45"/>
      <c r="I186" s="45"/>
      <c r="K186" s="45"/>
    </row>
    <row r="187" spans="1:11" x14ac:dyDescent="0.25">
      <c r="A187" s="46">
        <v>91000</v>
      </c>
      <c r="B187" s="66">
        <v>773</v>
      </c>
      <c r="C187" s="45"/>
      <c r="E187" s="45"/>
      <c r="G187" s="45"/>
      <c r="I187" s="45"/>
      <c r="K187" s="45"/>
    </row>
    <row r="188" spans="1:11" x14ac:dyDescent="0.25">
      <c r="A188" s="46">
        <v>91500</v>
      </c>
      <c r="B188" s="66">
        <v>777</v>
      </c>
      <c r="C188" s="45"/>
      <c r="E188" s="45"/>
      <c r="G188" s="45"/>
      <c r="I188" s="45"/>
      <c r="K188" s="45"/>
    </row>
    <row r="189" spans="1:11" x14ac:dyDescent="0.25">
      <c r="A189" s="46">
        <v>92000</v>
      </c>
      <c r="B189" s="66">
        <v>779</v>
      </c>
      <c r="C189" s="45"/>
      <c r="E189" s="45"/>
      <c r="G189" s="45"/>
      <c r="I189" s="45"/>
      <c r="K189" s="45"/>
    </row>
    <row r="190" spans="1:11" x14ac:dyDescent="0.25">
      <c r="A190" s="46">
        <v>92500</v>
      </c>
      <c r="B190" s="66">
        <v>783</v>
      </c>
      <c r="C190" s="45"/>
      <c r="E190" s="45"/>
      <c r="G190" s="45"/>
      <c r="I190" s="45"/>
      <c r="K190" s="45"/>
    </row>
    <row r="191" spans="1:11" x14ac:dyDescent="0.25">
      <c r="A191" s="46">
        <v>93000</v>
      </c>
      <c r="B191" s="66">
        <v>786</v>
      </c>
      <c r="C191" s="45"/>
      <c r="E191" s="45"/>
      <c r="G191" s="45"/>
      <c r="I191" s="45"/>
      <c r="K191" s="45"/>
    </row>
    <row r="192" spans="1:11" x14ac:dyDescent="0.25">
      <c r="A192" s="46">
        <v>93500</v>
      </c>
      <c r="B192" s="66">
        <v>790</v>
      </c>
      <c r="C192" s="45"/>
      <c r="E192" s="45"/>
      <c r="G192" s="45"/>
      <c r="I192" s="45"/>
      <c r="K192" s="45"/>
    </row>
    <row r="193" spans="1:11" x14ac:dyDescent="0.25">
      <c r="A193" s="46">
        <v>94000</v>
      </c>
      <c r="B193" s="66">
        <v>791</v>
      </c>
      <c r="C193" s="45"/>
      <c r="E193" s="45"/>
      <c r="G193" s="45"/>
      <c r="I193" s="45"/>
      <c r="K193" s="45"/>
    </row>
    <row r="194" spans="1:11" x14ac:dyDescent="0.25">
      <c r="A194" s="46">
        <v>94500</v>
      </c>
      <c r="B194" s="66">
        <v>796</v>
      </c>
      <c r="C194" s="45"/>
      <c r="E194" s="45"/>
      <c r="G194" s="45"/>
      <c r="I194" s="45"/>
      <c r="K194" s="45"/>
    </row>
    <row r="195" spans="1:11" x14ac:dyDescent="0.25">
      <c r="A195" s="46">
        <v>95000</v>
      </c>
      <c r="B195" s="66">
        <v>801</v>
      </c>
      <c r="C195" s="45"/>
      <c r="E195" s="45"/>
      <c r="G195" s="45"/>
      <c r="I195" s="45"/>
      <c r="K195" s="45"/>
    </row>
    <row r="196" spans="1:11" x14ac:dyDescent="0.25">
      <c r="A196" s="46">
        <v>95500</v>
      </c>
      <c r="B196" s="66">
        <v>804</v>
      </c>
      <c r="C196" s="45"/>
      <c r="E196" s="45"/>
      <c r="G196" s="45"/>
      <c r="I196" s="45"/>
      <c r="K196" s="45"/>
    </row>
    <row r="197" spans="1:11" x14ac:dyDescent="0.25">
      <c r="A197" s="46">
        <v>96000</v>
      </c>
      <c r="B197" s="66">
        <v>805</v>
      </c>
      <c r="C197" s="45"/>
      <c r="E197" s="45"/>
      <c r="G197" s="45"/>
      <c r="I197" s="45"/>
      <c r="K197" s="45"/>
    </row>
    <row r="198" spans="1:11" x14ac:dyDescent="0.25">
      <c r="A198" s="46">
        <v>96500</v>
      </c>
      <c r="B198" s="66">
        <v>809</v>
      </c>
      <c r="C198" s="45"/>
      <c r="E198" s="45"/>
      <c r="G198" s="45"/>
      <c r="I198" s="45"/>
      <c r="K198" s="45"/>
    </row>
    <row r="199" spans="1:11" x14ac:dyDescent="0.25">
      <c r="A199" s="46">
        <v>97000</v>
      </c>
      <c r="B199" s="66">
        <v>813</v>
      </c>
      <c r="C199" s="45"/>
      <c r="E199" s="45"/>
      <c r="G199" s="45"/>
      <c r="I199" s="45"/>
      <c r="K199" s="45"/>
    </row>
    <row r="200" spans="1:11" x14ac:dyDescent="0.25">
      <c r="A200" s="46">
        <v>97500</v>
      </c>
      <c r="B200" s="66">
        <v>817</v>
      </c>
      <c r="C200" s="45"/>
      <c r="E200" s="45"/>
      <c r="G200" s="45"/>
      <c r="I200" s="45"/>
      <c r="K200" s="45"/>
    </row>
    <row r="201" spans="1:11" x14ac:dyDescent="0.25">
      <c r="A201" s="46">
        <v>98000</v>
      </c>
      <c r="B201" s="66">
        <v>820</v>
      </c>
      <c r="C201" s="45"/>
      <c r="E201" s="45"/>
      <c r="G201" s="45"/>
      <c r="I201" s="45"/>
      <c r="K201" s="45"/>
    </row>
    <row r="202" spans="1:11" x14ac:dyDescent="0.25">
      <c r="A202" s="46">
        <v>98500</v>
      </c>
      <c r="B202" s="66">
        <v>824</v>
      </c>
      <c r="C202" s="45"/>
      <c r="E202" s="45"/>
      <c r="G202" s="45"/>
      <c r="I202" s="45"/>
      <c r="K202" s="45"/>
    </row>
    <row r="203" spans="1:11" x14ac:dyDescent="0.25">
      <c r="A203" s="46">
        <v>99000</v>
      </c>
      <c r="B203" s="66">
        <v>827</v>
      </c>
      <c r="C203" s="45"/>
      <c r="E203" s="45"/>
      <c r="G203" s="45"/>
      <c r="I203" s="45"/>
      <c r="K203" s="45"/>
    </row>
    <row r="204" spans="1:11" x14ac:dyDescent="0.25">
      <c r="A204" s="46">
        <v>99500</v>
      </c>
      <c r="B204" s="66">
        <v>830</v>
      </c>
      <c r="C204" s="45"/>
      <c r="E204" s="45"/>
      <c r="G204" s="45"/>
      <c r="I204" s="45"/>
      <c r="K204" s="45"/>
    </row>
    <row r="205" spans="1:11" x14ac:dyDescent="0.25">
      <c r="A205" s="48">
        <v>100000</v>
      </c>
      <c r="B205" s="66">
        <v>832</v>
      </c>
      <c r="C205" s="45"/>
      <c r="E205" s="45"/>
      <c r="G205" s="45"/>
      <c r="I205" s="45"/>
      <c r="K205" s="45"/>
    </row>
    <row r="206" spans="1:11" x14ac:dyDescent="0.25">
      <c r="A206" s="46"/>
      <c r="B206" s="43"/>
      <c r="C206" s="45"/>
      <c r="E206" s="45"/>
      <c r="G206" s="45"/>
      <c r="I206" s="45"/>
      <c r="K206" s="45"/>
    </row>
    <row r="207" spans="1:11" x14ac:dyDescent="0.25">
      <c r="A207" s="64"/>
      <c r="B207" s="65"/>
      <c r="C207" s="45"/>
      <c r="E207" s="45"/>
      <c r="G207" s="45"/>
      <c r="I207" s="45"/>
      <c r="K207" s="45"/>
    </row>
    <row r="208" spans="1:11" x14ac:dyDescent="0.25">
      <c r="A208" s="46"/>
      <c r="B208" s="66"/>
      <c r="C208" s="45"/>
      <c r="E208" s="45"/>
      <c r="G208" s="45"/>
      <c r="I208" s="45"/>
      <c r="K208" s="45"/>
    </row>
    <row r="209" spans="1:11" x14ac:dyDescent="0.25">
      <c r="A209" s="46"/>
      <c r="B209" s="66"/>
      <c r="C209" s="45"/>
      <c r="E209" s="45"/>
      <c r="G209" s="45"/>
      <c r="I209" s="45"/>
      <c r="K209" s="45"/>
    </row>
    <row r="210" spans="1:11" x14ac:dyDescent="0.25">
      <c r="A210" s="46"/>
      <c r="B210" s="66"/>
      <c r="C210" s="45"/>
      <c r="E210" s="45"/>
      <c r="G210" s="45"/>
      <c r="I210" s="45"/>
      <c r="K210" s="45"/>
    </row>
    <row r="211" spans="1:11" x14ac:dyDescent="0.25">
      <c r="A211" s="46"/>
      <c r="B211" s="66"/>
      <c r="C211" s="45"/>
      <c r="E211" s="45"/>
      <c r="G211" s="45"/>
      <c r="I211" s="45"/>
      <c r="K211" s="45"/>
    </row>
    <row r="212" spans="1:11" x14ac:dyDescent="0.25">
      <c r="A212" s="46"/>
      <c r="B212" s="66"/>
      <c r="C212" s="45"/>
      <c r="E212" s="45"/>
      <c r="G212" s="45"/>
      <c r="I212" s="45"/>
      <c r="K212" s="45"/>
    </row>
    <row r="213" spans="1:11" x14ac:dyDescent="0.25">
      <c r="A213" s="46"/>
      <c r="B213" s="66"/>
      <c r="C213" s="45"/>
      <c r="E213" s="45"/>
      <c r="G213" s="45"/>
      <c r="I213" s="45"/>
      <c r="K213" s="45"/>
    </row>
    <row r="214" spans="1:11" x14ac:dyDescent="0.25">
      <c r="A214" s="46"/>
      <c r="B214" s="66"/>
      <c r="C214" s="45"/>
      <c r="E214" s="45"/>
      <c r="G214" s="45"/>
      <c r="I214" s="45"/>
      <c r="K214" s="45"/>
    </row>
    <row r="215" spans="1:11" x14ac:dyDescent="0.25">
      <c r="A215" s="46"/>
      <c r="B215" s="66"/>
      <c r="C215" s="45"/>
      <c r="E215" s="45"/>
      <c r="G215" s="45"/>
      <c r="I215" s="45"/>
      <c r="K215" s="45"/>
    </row>
    <row r="216" spans="1:11" x14ac:dyDescent="0.25">
      <c r="A216" s="46"/>
      <c r="B216" s="66"/>
      <c r="C216" s="45"/>
      <c r="E216" s="45"/>
      <c r="G216" s="45"/>
      <c r="I216" s="45"/>
      <c r="K216" s="45"/>
    </row>
    <row r="217" spans="1:11" x14ac:dyDescent="0.25">
      <c r="A217" s="46"/>
      <c r="B217" s="66"/>
      <c r="C217" s="45"/>
      <c r="E217" s="45"/>
      <c r="G217" s="45"/>
      <c r="I217" s="45"/>
      <c r="K217" s="45"/>
    </row>
    <row r="218" spans="1:11" x14ac:dyDescent="0.25">
      <c r="A218" s="46"/>
      <c r="B218" s="66"/>
      <c r="C218" s="45"/>
      <c r="E218" s="45"/>
      <c r="G218" s="45"/>
      <c r="I218" s="45"/>
      <c r="K218" s="45"/>
    </row>
    <row r="219" spans="1:11" x14ac:dyDescent="0.25">
      <c r="A219" s="46"/>
      <c r="B219" s="66"/>
      <c r="C219" s="45"/>
      <c r="E219" s="45"/>
      <c r="G219" s="45"/>
      <c r="I219" s="45"/>
      <c r="K219" s="45"/>
    </row>
    <row r="220" spans="1:11" x14ac:dyDescent="0.25">
      <c r="A220" s="46"/>
      <c r="B220" s="66"/>
      <c r="C220" s="45"/>
      <c r="E220" s="45"/>
      <c r="G220" s="45"/>
      <c r="I220" s="45"/>
      <c r="K220" s="45"/>
    </row>
    <row r="221" spans="1:11" x14ac:dyDescent="0.25">
      <c r="A221" s="46"/>
      <c r="B221" s="66"/>
      <c r="C221" s="45"/>
      <c r="E221" s="45"/>
      <c r="G221" s="45"/>
      <c r="I221" s="45"/>
      <c r="K221" s="45"/>
    </row>
    <row r="222" spans="1:11" x14ac:dyDescent="0.25">
      <c r="A222" s="46"/>
      <c r="B222" s="66"/>
      <c r="C222" s="45"/>
      <c r="E222" s="45"/>
      <c r="G222" s="45"/>
      <c r="I222" s="45"/>
      <c r="K222" s="45"/>
    </row>
    <row r="223" spans="1:11" x14ac:dyDescent="0.25">
      <c r="A223" s="46"/>
      <c r="B223" s="66"/>
      <c r="C223" s="45"/>
      <c r="E223" s="45"/>
      <c r="G223" s="45"/>
      <c r="I223" s="45"/>
      <c r="K223" s="45"/>
    </row>
    <row r="224" spans="1:11" x14ac:dyDescent="0.25">
      <c r="A224" s="46"/>
      <c r="B224" s="66"/>
      <c r="C224" s="45"/>
      <c r="E224" s="45"/>
      <c r="G224" s="45"/>
      <c r="I224" s="45"/>
      <c r="K224" s="45"/>
    </row>
    <row r="225" spans="1:11" x14ac:dyDescent="0.25">
      <c r="A225" s="46"/>
      <c r="B225" s="66"/>
      <c r="C225" s="45"/>
      <c r="E225" s="45"/>
      <c r="G225" s="45"/>
      <c r="I225" s="45"/>
      <c r="K225" s="45"/>
    </row>
    <row r="226" spans="1:11" x14ac:dyDescent="0.25">
      <c r="A226" s="46"/>
      <c r="B226" s="66"/>
      <c r="C226" s="45"/>
      <c r="E226" s="45"/>
      <c r="G226" s="45"/>
      <c r="I226" s="45"/>
      <c r="K226" s="45"/>
    </row>
    <row r="227" spans="1:11" x14ac:dyDescent="0.25">
      <c r="A227" s="46"/>
      <c r="B227" s="66"/>
      <c r="C227" s="45"/>
      <c r="E227" s="45"/>
      <c r="G227" s="45"/>
      <c r="I227" s="45"/>
      <c r="K227" s="45"/>
    </row>
    <row r="228" spans="1:11" x14ac:dyDescent="0.25">
      <c r="A228" s="46"/>
      <c r="B228" s="66"/>
      <c r="C228" s="45"/>
      <c r="E228" s="45"/>
      <c r="G228" s="45"/>
      <c r="I228" s="45"/>
      <c r="K228" s="45"/>
    </row>
    <row r="229" spans="1:11" x14ac:dyDescent="0.25">
      <c r="A229" s="46"/>
      <c r="B229" s="66"/>
      <c r="C229" s="45"/>
      <c r="E229" s="45"/>
      <c r="G229" s="45"/>
      <c r="I229" s="45"/>
      <c r="K229" s="45"/>
    </row>
    <row r="230" spans="1:11" x14ac:dyDescent="0.25">
      <c r="A230" s="46"/>
      <c r="B230" s="66"/>
      <c r="C230" s="45"/>
      <c r="E230" s="45"/>
      <c r="G230" s="45"/>
      <c r="I230" s="45"/>
      <c r="K230" s="45"/>
    </row>
    <row r="231" spans="1:11" x14ac:dyDescent="0.25">
      <c r="A231" s="46"/>
      <c r="B231" s="66"/>
      <c r="C231" s="45"/>
      <c r="E231" s="45"/>
      <c r="G231" s="45"/>
      <c r="I231" s="45"/>
      <c r="K231" s="45"/>
    </row>
    <row r="232" spans="1:11" x14ac:dyDescent="0.25">
      <c r="A232" s="46"/>
      <c r="B232" s="66"/>
      <c r="C232" s="45"/>
      <c r="E232" s="45"/>
      <c r="G232" s="45"/>
      <c r="I232" s="45"/>
      <c r="K232" s="45"/>
    </row>
    <row r="233" spans="1:11" x14ac:dyDescent="0.25">
      <c r="A233" s="46"/>
      <c r="B233" s="66"/>
      <c r="C233" s="45"/>
      <c r="E233" s="45"/>
      <c r="G233" s="45"/>
      <c r="I233" s="45"/>
      <c r="K233" s="45"/>
    </row>
    <row r="234" spans="1:11" x14ac:dyDescent="0.25">
      <c r="A234" s="46"/>
      <c r="B234" s="66"/>
      <c r="C234" s="45"/>
      <c r="E234" s="45"/>
      <c r="G234" s="45"/>
      <c r="I234" s="45"/>
      <c r="K234" s="45"/>
    </row>
    <row r="235" spans="1:11" x14ac:dyDescent="0.25">
      <c r="A235" s="48"/>
      <c r="B235" s="66"/>
      <c r="C235" s="45"/>
      <c r="E235" s="45"/>
      <c r="G235" s="45"/>
      <c r="I235" s="45"/>
      <c r="K235" s="45"/>
    </row>
    <row r="236" spans="1:11" x14ac:dyDescent="0.25">
      <c r="A236" s="49"/>
      <c r="B236" s="50"/>
      <c r="C236" s="45"/>
      <c r="E236" s="45"/>
      <c r="G236" s="45"/>
      <c r="I236" s="45"/>
      <c r="K236" s="45"/>
    </row>
    <row r="237" spans="1:11" x14ac:dyDescent="0.25">
      <c r="A237" s="49"/>
      <c r="B237" s="50"/>
      <c r="C237" s="45"/>
      <c r="E237" s="45"/>
      <c r="G237" s="45"/>
      <c r="I237" s="45"/>
      <c r="K237" s="45"/>
    </row>
    <row r="238" spans="1:11" x14ac:dyDescent="0.25">
      <c r="A238" s="49"/>
      <c r="B238" s="50"/>
      <c r="C238" s="45"/>
      <c r="E238" s="45"/>
      <c r="G238" s="45"/>
      <c r="I238" s="45"/>
      <c r="K238" s="45"/>
    </row>
    <row r="239" spans="1:11" x14ac:dyDescent="0.25">
      <c r="A239" s="49"/>
      <c r="B239" s="50"/>
      <c r="C239" s="45"/>
      <c r="E239" s="45"/>
      <c r="G239" s="45"/>
      <c r="I239" s="45"/>
      <c r="K239" s="45"/>
    </row>
    <row r="240" spans="1:11" x14ac:dyDescent="0.25">
      <c r="A240" s="49"/>
      <c r="B240" s="50"/>
      <c r="C240" s="45"/>
      <c r="E240" s="45"/>
      <c r="G240" s="45"/>
      <c r="I240" s="45"/>
      <c r="K240" s="45"/>
    </row>
    <row r="241" spans="1:11" x14ac:dyDescent="0.25">
      <c r="A241" s="49"/>
      <c r="B241" s="50"/>
      <c r="C241" s="45"/>
      <c r="E241" s="45"/>
      <c r="G241" s="45"/>
      <c r="I241" s="45"/>
      <c r="K241" s="45"/>
    </row>
    <row r="242" spans="1:11" x14ac:dyDescent="0.25">
      <c r="A242" s="49"/>
      <c r="B242" s="50"/>
      <c r="C242" s="45"/>
      <c r="E242" s="45"/>
      <c r="G242" s="45"/>
      <c r="I242" s="45"/>
      <c r="K242" s="45"/>
    </row>
    <row r="243" spans="1:11" x14ac:dyDescent="0.25">
      <c r="A243" s="49"/>
      <c r="B243" s="50"/>
      <c r="C243" s="45"/>
      <c r="E243" s="45"/>
      <c r="G243" s="45"/>
      <c r="I243" s="45"/>
      <c r="K243" s="45"/>
    </row>
    <row r="244" spans="1:11" x14ac:dyDescent="0.25">
      <c r="A244" s="49"/>
      <c r="B244" s="50"/>
      <c r="C244" s="45"/>
      <c r="E244" s="45"/>
      <c r="G244" s="45"/>
      <c r="I244" s="45"/>
      <c r="K244" s="45"/>
    </row>
    <row r="245" spans="1:11" x14ac:dyDescent="0.25">
      <c r="A245" s="49"/>
      <c r="B245" s="50"/>
      <c r="C245" s="45"/>
      <c r="E245" s="45"/>
      <c r="G245" s="45"/>
      <c r="I245" s="45"/>
      <c r="K245" s="45"/>
    </row>
    <row r="246" spans="1:11" x14ac:dyDescent="0.25">
      <c r="A246" s="49"/>
      <c r="B246" s="50"/>
      <c r="C246" s="45"/>
      <c r="E246" s="45"/>
      <c r="G246" s="45"/>
      <c r="I246" s="45"/>
      <c r="K246" s="45"/>
    </row>
    <row r="247" spans="1:11" x14ac:dyDescent="0.25">
      <c r="A247" s="49"/>
      <c r="B247" s="50"/>
      <c r="C247" s="45"/>
      <c r="E247" s="45"/>
      <c r="G247" s="45"/>
      <c r="I247" s="45"/>
      <c r="K247" s="45"/>
    </row>
    <row r="248" spans="1:11" x14ac:dyDescent="0.25">
      <c r="A248" s="49"/>
      <c r="B248" s="50"/>
      <c r="C248" s="45"/>
      <c r="E248" s="45"/>
      <c r="G248" s="45"/>
      <c r="I248" s="45"/>
      <c r="K248" s="45"/>
    </row>
    <row r="249" spans="1:11" x14ac:dyDescent="0.25">
      <c r="A249" s="49"/>
      <c r="B249" s="50"/>
      <c r="C249" s="45"/>
      <c r="E249" s="45"/>
      <c r="G249" s="45"/>
      <c r="I249" s="45"/>
      <c r="K249" s="45"/>
    </row>
    <row r="250" spans="1:11" x14ac:dyDescent="0.25">
      <c r="A250" s="49"/>
      <c r="B250" s="50"/>
      <c r="C250" s="45"/>
      <c r="E250" s="45"/>
      <c r="G250" s="45"/>
      <c r="I250" s="45"/>
      <c r="K250" s="45"/>
    </row>
    <row r="251" spans="1:11" x14ac:dyDescent="0.25">
      <c r="A251" s="49"/>
      <c r="B251" s="50"/>
      <c r="C251" s="45"/>
      <c r="E251" s="45"/>
      <c r="G251" s="45"/>
      <c r="I251" s="45"/>
      <c r="K251" s="45"/>
    </row>
    <row r="252" spans="1:11" x14ac:dyDescent="0.25">
      <c r="A252" s="49"/>
      <c r="B252" s="50"/>
      <c r="C252" s="45"/>
      <c r="E252" s="45"/>
      <c r="G252" s="45"/>
      <c r="I252" s="45"/>
      <c r="K252" s="45"/>
    </row>
    <row r="253" spans="1:11" x14ac:dyDescent="0.25">
      <c r="A253" s="49"/>
      <c r="B253" s="50"/>
      <c r="C253" s="45"/>
      <c r="E253" s="45"/>
      <c r="G253" s="45"/>
      <c r="I253" s="45"/>
      <c r="K253" s="45"/>
    </row>
    <row r="254" spans="1:11" x14ac:dyDescent="0.25">
      <c r="A254" s="49"/>
      <c r="B254" s="50"/>
      <c r="C254" s="45"/>
      <c r="E254" s="45"/>
      <c r="G254" s="45"/>
      <c r="I254" s="45"/>
      <c r="K254" s="45"/>
    </row>
    <row r="255" spans="1:11" x14ac:dyDescent="0.25">
      <c r="A255" s="49"/>
      <c r="B255" s="50"/>
      <c r="C255" s="45"/>
      <c r="E255" s="45"/>
      <c r="G255" s="45"/>
      <c r="I255" s="45"/>
      <c r="K255" s="45"/>
    </row>
    <row r="256" spans="1:11" x14ac:dyDescent="0.25">
      <c r="A256" s="49"/>
      <c r="B256" s="50"/>
      <c r="C256" s="45"/>
      <c r="E256" s="45"/>
      <c r="G256" s="45"/>
      <c r="I256" s="45"/>
      <c r="K256" s="45"/>
    </row>
    <row r="257" spans="1:11" x14ac:dyDescent="0.25">
      <c r="A257" s="49"/>
      <c r="B257" s="50"/>
      <c r="C257" s="45"/>
      <c r="E257" s="45"/>
      <c r="G257" s="45"/>
      <c r="I257" s="45"/>
      <c r="K257" s="45"/>
    </row>
    <row r="258" spans="1:11" x14ac:dyDescent="0.25">
      <c r="A258" s="49"/>
      <c r="B258" s="50"/>
      <c r="C258" s="45"/>
      <c r="E258" s="45"/>
      <c r="G258" s="45"/>
      <c r="I258" s="45"/>
      <c r="K258" s="45"/>
    </row>
    <row r="259" spans="1:11" x14ac:dyDescent="0.25">
      <c r="A259" s="49"/>
      <c r="B259" s="50"/>
      <c r="C259" s="45"/>
      <c r="E259" s="45"/>
      <c r="G259" s="45"/>
      <c r="I259" s="45"/>
      <c r="K259" s="45"/>
    </row>
    <row r="260" spans="1:11" x14ac:dyDescent="0.25">
      <c r="A260" s="49"/>
      <c r="B260" s="50"/>
      <c r="C260" s="45"/>
      <c r="E260" s="45"/>
      <c r="G260" s="45"/>
      <c r="I260" s="45"/>
      <c r="K260" s="45"/>
    </row>
    <row r="261" spans="1:11" x14ac:dyDescent="0.25">
      <c r="A261" s="49"/>
      <c r="B261" s="50"/>
      <c r="C261" s="45"/>
      <c r="E261" s="45"/>
      <c r="G261" s="45"/>
      <c r="I261" s="45"/>
      <c r="K261" s="45"/>
    </row>
    <row r="262" spans="1:11" x14ac:dyDescent="0.25">
      <c r="A262" s="49"/>
      <c r="B262" s="50"/>
      <c r="C262" s="45"/>
      <c r="E262" s="45"/>
      <c r="G262" s="45"/>
      <c r="I262" s="45"/>
      <c r="K262" s="45"/>
    </row>
    <row r="263" spans="1:11" x14ac:dyDescent="0.25">
      <c r="A263" s="49"/>
      <c r="B263" s="50"/>
      <c r="C263" s="45"/>
      <c r="E263" s="45"/>
      <c r="G263" s="45"/>
      <c r="I263" s="45"/>
      <c r="K263" s="45"/>
    </row>
    <row r="264" spans="1:11" x14ac:dyDescent="0.25">
      <c r="A264" s="49"/>
      <c r="B264" s="50"/>
      <c r="C264" s="45"/>
      <c r="E264" s="45"/>
      <c r="G264" s="45"/>
      <c r="I264" s="45"/>
      <c r="K264" s="45"/>
    </row>
    <row r="265" spans="1:11" x14ac:dyDescent="0.25">
      <c r="A265" s="49"/>
      <c r="B265" s="50"/>
      <c r="C265" s="45"/>
      <c r="E265" s="45"/>
      <c r="G265" s="45"/>
      <c r="I265" s="45"/>
      <c r="K265" s="45"/>
    </row>
    <row r="266" spans="1:11" x14ac:dyDescent="0.25">
      <c r="A266" s="49"/>
      <c r="B266" s="50"/>
      <c r="C266" s="45"/>
      <c r="E266" s="45"/>
      <c r="G266" s="45"/>
      <c r="I266" s="45"/>
      <c r="K266" s="45"/>
    </row>
    <row r="267" spans="1:11" x14ac:dyDescent="0.25">
      <c r="A267" s="49"/>
      <c r="B267" s="50"/>
      <c r="C267" s="45"/>
      <c r="E267" s="45"/>
      <c r="G267" s="45"/>
      <c r="I267" s="45"/>
      <c r="K267" s="45"/>
    </row>
    <row r="268" spans="1:11" x14ac:dyDescent="0.25">
      <c r="A268" s="49"/>
      <c r="B268" s="50"/>
      <c r="C268" s="45"/>
      <c r="E268" s="45"/>
      <c r="G268" s="45"/>
      <c r="I268" s="45"/>
      <c r="K268" s="45"/>
    </row>
    <row r="269" spans="1:11" x14ac:dyDescent="0.25">
      <c r="A269" s="49"/>
      <c r="B269" s="50"/>
      <c r="C269" s="45"/>
      <c r="E269" s="45"/>
      <c r="G269" s="45"/>
      <c r="I269" s="45"/>
      <c r="K269" s="45"/>
    </row>
    <row r="270" spans="1:11" x14ac:dyDescent="0.25">
      <c r="A270" s="49"/>
      <c r="B270" s="50"/>
      <c r="C270" s="45"/>
      <c r="E270" s="45"/>
      <c r="G270" s="45"/>
      <c r="I270" s="45"/>
      <c r="K270" s="45"/>
    </row>
    <row r="271" spans="1:11" x14ac:dyDescent="0.25">
      <c r="A271" s="49"/>
      <c r="B271" s="50"/>
      <c r="C271" s="45"/>
      <c r="E271" s="45"/>
      <c r="G271" s="45"/>
      <c r="I271" s="45"/>
      <c r="K271" s="45"/>
    </row>
    <row r="272" spans="1:11" x14ac:dyDescent="0.25">
      <c r="A272" s="49"/>
      <c r="B272" s="50"/>
      <c r="C272" s="45"/>
      <c r="E272" s="45"/>
      <c r="G272" s="45"/>
      <c r="I272" s="45"/>
      <c r="K272" s="45"/>
    </row>
    <row r="273" spans="1:11" x14ac:dyDescent="0.25">
      <c r="A273" s="49"/>
      <c r="B273" s="50"/>
      <c r="C273" s="45"/>
      <c r="E273" s="45"/>
      <c r="G273" s="45"/>
      <c r="I273" s="45"/>
      <c r="K273" s="45"/>
    </row>
    <row r="274" spans="1:11" x14ac:dyDescent="0.25">
      <c r="A274" s="49"/>
      <c r="B274" s="50"/>
      <c r="C274" s="45"/>
      <c r="E274" s="45"/>
      <c r="G274" s="45"/>
      <c r="I274" s="45"/>
      <c r="K274" s="45"/>
    </row>
    <row r="275" spans="1:11" x14ac:dyDescent="0.25">
      <c r="A275" s="49"/>
      <c r="B275" s="50"/>
      <c r="C275" s="45"/>
      <c r="E275" s="45"/>
      <c r="G275" s="45"/>
      <c r="I275" s="45"/>
      <c r="K275" s="45"/>
    </row>
    <row r="276" spans="1:11" x14ac:dyDescent="0.25">
      <c r="A276" s="49"/>
      <c r="B276" s="50"/>
      <c r="C276" s="45"/>
      <c r="E276" s="45"/>
      <c r="G276" s="45"/>
      <c r="I276" s="45"/>
      <c r="K276" s="45"/>
    </row>
    <row r="277" spans="1:11" x14ac:dyDescent="0.25">
      <c r="A277" s="49"/>
      <c r="B277" s="50"/>
      <c r="C277" s="45"/>
      <c r="E277" s="45"/>
      <c r="G277" s="45"/>
      <c r="I277" s="45"/>
      <c r="K277" s="45"/>
    </row>
    <row r="278" spans="1:11" x14ac:dyDescent="0.25">
      <c r="A278" s="49"/>
      <c r="B278" s="50"/>
      <c r="C278" s="45"/>
      <c r="E278" s="45"/>
      <c r="G278" s="45"/>
      <c r="I278" s="45"/>
      <c r="K278" s="45"/>
    </row>
    <row r="279" spans="1:11" x14ac:dyDescent="0.25">
      <c r="A279" s="49"/>
      <c r="B279" s="50"/>
      <c r="C279" s="45"/>
      <c r="E279" s="45"/>
      <c r="G279" s="45"/>
      <c r="I279" s="45"/>
      <c r="K279" s="45"/>
    </row>
    <row r="280" spans="1:11" x14ac:dyDescent="0.25">
      <c r="A280" s="49"/>
      <c r="B280" s="50"/>
      <c r="C280" s="45"/>
      <c r="E280" s="45"/>
      <c r="G280" s="45"/>
      <c r="I280" s="45"/>
      <c r="K280" s="45"/>
    </row>
    <row r="281" spans="1:11" x14ac:dyDescent="0.25">
      <c r="A281" s="49"/>
      <c r="B281" s="50"/>
      <c r="C281" s="45"/>
      <c r="E281" s="45"/>
      <c r="G281" s="45"/>
      <c r="I281" s="45"/>
      <c r="K281" s="45"/>
    </row>
    <row r="282" spans="1:11" x14ac:dyDescent="0.25">
      <c r="A282" s="49"/>
      <c r="B282" s="50"/>
      <c r="C282" s="45"/>
      <c r="E282" s="45"/>
      <c r="G282" s="45"/>
      <c r="I282" s="45"/>
      <c r="K282" s="45"/>
    </row>
    <row r="283" spans="1:11" x14ac:dyDescent="0.25">
      <c r="A283" s="49"/>
      <c r="B283" s="50"/>
      <c r="C283" s="45"/>
      <c r="E283" s="45"/>
      <c r="G283" s="45"/>
      <c r="I283" s="45"/>
      <c r="K283" s="45"/>
    </row>
    <row r="284" spans="1:11" x14ac:dyDescent="0.25">
      <c r="A284" s="49"/>
      <c r="B284" s="50"/>
      <c r="C284" s="45"/>
      <c r="E284" s="45"/>
      <c r="G284" s="45"/>
      <c r="I284" s="45"/>
      <c r="K284" s="45"/>
    </row>
    <row r="285" spans="1:11" x14ac:dyDescent="0.25">
      <c r="A285" s="49"/>
      <c r="B285" s="50"/>
      <c r="C285" s="45"/>
      <c r="E285" s="45"/>
      <c r="G285" s="45"/>
      <c r="I285" s="45"/>
      <c r="K285" s="45"/>
    </row>
    <row r="286" spans="1:11" x14ac:dyDescent="0.25">
      <c r="A286" s="49"/>
      <c r="B286" s="50"/>
      <c r="C286" s="45"/>
      <c r="E286" s="45"/>
      <c r="G286" s="45"/>
      <c r="I286" s="45"/>
      <c r="K286" s="45"/>
    </row>
    <row r="287" spans="1:11" x14ac:dyDescent="0.25">
      <c r="A287" s="49"/>
      <c r="B287" s="50"/>
    </row>
    <row r="288" spans="1:11" x14ac:dyDescent="0.25">
      <c r="A288" s="49"/>
      <c r="B288" s="50"/>
    </row>
    <row r="289" spans="1:2" x14ac:dyDescent="0.25">
      <c r="A289" s="49"/>
      <c r="B289" s="50"/>
    </row>
    <row r="290" spans="1:2" x14ac:dyDescent="0.25">
      <c r="A290" s="49"/>
      <c r="B290" s="50"/>
    </row>
    <row r="291" spans="1:2" x14ac:dyDescent="0.25">
      <c r="A291" s="49"/>
      <c r="B291" s="50"/>
    </row>
    <row r="292" spans="1:2" x14ac:dyDescent="0.25">
      <c r="A292" s="49"/>
      <c r="B292" s="50"/>
    </row>
    <row r="293" spans="1:2" ht="15.75" thickBot="1" x14ac:dyDescent="0.3">
      <c r="A293" s="51"/>
      <c r="B293" s="52"/>
    </row>
    <row r="294" spans="1:2" x14ac:dyDescent="0.25">
      <c r="A294" s="53"/>
      <c r="B294" s="54"/>
    </row>
    <row r="295" spans="1:2" x14ac:dyDescent="0.25">
      <c r="A295" s="49"/>
      <c r="B295" s="50"/>
    </row>
    <row r="296" spans="1:2" x14ac:dyDescent="0.25">
      <c r="A296" s="49"/>
      <c r="B296" s="50"/>
    </row>
    <row r="297" spans="1:2" x14ac:dyDescent="0.25">
      <c r="A297" s="49"/>
      <c r="B297" s="50"/>
    </row>
    <row r="298" spans="1:2" x14ac:dyDescent="0.25">
      <c r="A298" s="49"/>
      <c r="B298" s="50"/>
    </row>
    <row r="299" spans="1:2" x14ac:dyDescent="0.25">
      <c r="A299" s="49"/>
      <c r="B299" s="50"/>
    </row>
    <row r="300" spans="1:2" x14ac:dyDescent="0.25">
      <c r="A300" s="49"/>
      <c r="B300" s="50"/>
    </row>
    <row r="301" spans="1:2" x14ac:dyDescent="0.25">
      <c r="A301" s="49"/>
      <c r="B301" s="50"/>
    </row>
    <row r="302" spans="1:2" x14ac:dyDescent="0.25">
      <c r="A302" s="49"/>
      <c r="B302" s="50"/>
    </row>
    <row r="303" spans="1:2" x14ac:dyDescent="0.25">
      <c r="A303" s="49"/>
      <c r="B303" s="50"/>
    </row>
    <row r="304" spans="1:2" x14ac:dyDescent="0.25">
      <c r="A304" s="49"/>
      <c r="B304" s="50"/>
    </row>
    <row r="305" spans="1:2" x14ac:dyDescent="0.25">
      <c r="A305" s="49"/>
      <c r="B305" s="50"/>
    </row>
    <row r="306" spans="1:2" x14ac:dyDescent="0.25">
      <c r="A306" s="49"/>
      <c r="B306" s="50"/>
    </row>
    <row r="307" spans="1:2" x14ac:dyDescent="0.25">
      <c r="A307" s="49"/>
      <c r="B307" s="50"/>
    </row>
    <row r="308" spans="1:2" x14ac:dyDescent="0.25">
      <c r="A308" s="49"/>
      <c r="B308" s="50"/>
    </row>
    <row r="309" spans="1:2" x14ac:dyDescent="0.25">
      <c r="A309" s="49"/>
      <c r="B309" s="50"/>
    </row>
    <row r="310" spans="1:2" x14ac:dyDescent="0.25">
      <c r="A310" s="49"/>
      <c r="B310" s="50"/>
    </row>
    <row r="311" spans="1:2" x14ac:dyDescent="0.25">
      <c r="A311" s="49"/>
      <c r="B311" s="50"/>
    </row>
    <row r="312" spans="1:2" x14ac:dyDescent="0.25">
      <c r="A312" s="49"/>
      <c r="B312" s="50"/>
    </row>
    <row r="313" spans="1:2" x14ac:dyDescent="0.25">
      <c r="A313" s="49"/>
      <c r="B313" s="50"/>
    </row>
    <row r="314" spans="1:2" x14ac:dyDescent="0.25">
      <c r="A314" s="49"/>
      <c r="B314" s="50"/>
    </row>
    <row r="315" spans="1:2" x14ac:dyDescent="0.25">
      <c r="A315" s="49"/>
      <c r="B315" s="50"/>
    </row>
    <row r="316" spans="1:2" x14ac:dyDescent="0.25">
      <c r="A316" s="49"/>
      <c r="B316" s="50"/>
    </row>
    <row r="317" spans="1:2" x14ac:dyDescent="0.25">
      <c r="A317" s="49"/>
      <c r="B317" s="50"/>
    </row>
    <row r="318" spans="1:2" x14ac:dyDescent="0.25">
      <c r="A318" s="49"/>
      <c r="B318" s="50"/>
    </row>
    <row r="319" spans="1:2" x14ac:dyDescent="0.25">
      <c r="A319" s="49"/>
      <c r="B319" s="50"/>
    </row>
    <row r="320" spans="1:2" x14ac:dyDescent="0.25">
      <c r="A320" s="49"/>
      <c r="B320" s="50"/>
    </row>
    <row r="321" spans="1:2" x14ac:dyDescent="0.25">
      <c r="A321" s="49"/>
      <c r="B321" s="50"/>
    </row>
    <row r="322" spans="1:2" x14ac:dyDescent="0.25">
      <c r="A322" s="49"/>
      <c r="B322" s="50"/>
    </row>
    <row r="323" spans="1:2" x14ac:dyDescent="0.25">
      <c r="A323" s="49"/>
      <c r="B323" s="50"/>
    </row>
    <row r="324" spans="1:2" x14ac:dyDescent="0.25">
      <c r="A324" s="49"/>
      <c r="B324" s="50"/>
    </row>
    <row r="325" spans="1:2" x14ac:dyDescent="0.25">
      <c r="A325" s="49"/>
      <c r="B325" s="50"/>
    </row>
    <row r="326" spans="1:2" x14ac:dyDescent="0.25">
      <c r="A326" s="49"/>
      <c r="B326" s="50"/>
    </row>
    <row r="327" spans="1:2" x14ac:dyDescent="0.25">
      <c r="A327" s="49"/>
      <c r="B327" s="50"/>
    </row>
    <row r="328" spans="1:2" x14ac:dyDescent="0.25">
      <c r="A328" s="49"/>
      <c r="B328" s="50"/>
    </row>
    <row r="329" spans="1:2" x14ac:dyDescent="0.25">
      <c r="A329" s="49"/>
      <c r="B329" s="50"/>
    </row>
    <row r="330" spans="1:2" x14ac:dyDescent="0.25">
      <c r="A330" s="49"/>
      <c r="B330" s="50"/>
    </row>
    <row r="331" spans="1:2" x14ac:dyDescent="0.25">
      <c r="A331" s="49"/>
      <c r="B331" s="50"/>
    </row>
    <row r="332" spans="1:2" x14ac:dyDescent="0.25">
      <c r="A332" s="49"/>
      <c r="B332" s="50"/>
    </row>
    <row r="333" spans="1:2" x14ac:dyDescent="0.25">
      <c r="A333" s="49"/>
      <c r="B333" s="50"/>
    </row>
    <row r="334" spans="1:2" x14ac:dyDescent="0.25">
      <c r="A334" s="49"/>
      <c r="B334" s="50"/>
    </row>
    <row r="335" spans="1:2" x14ac:dyDescent="0.25">
      <c r="A335" s="49"/>
      <c r="B335" s="50"/>
    </row>
    <row r="336" spans="1:2" x14ac:dyDescent="0.25">
      <c r="A336" s="49"/>
      <c r="B336" s="50"/>
    </row>
    <row r="337" spans="1:2" x14ac:dyDescent="0.25">
      <c r="A337" s="49"/>
      <c r="B337" s="50"/>
    </row>
    <row r="338" spans="1:2" x14ac:dyDescent="0.25">
      <c r="A338" s="49"/>
      <c r="B338" s="50"/>
    </row>
    <row r="339" spans="1:2" x14ac:dyDescent="0.25">
      <c r="A339" s="49"/>
      <c r="B339" s="50"/>
    </row>
    <row r="340" spans="1:2" x14ac:dyDescent="0.25">
      <c r="A340" s="49"/>
      <c r="B340" s="50"/>
    </row>
    <row r="341" spans="1:2" x14ac:dyDescent="0.25">
      <c r="A341" s="49"/>
      <c r="B341" s="50"/>
    </row>
    <row r="342" spans="1:2" x14ac:dyDescent="0.25">
      <c r="A342" s="49"/>
      <c r="B342" s="50"/>
    </row>
    <row r="343" spans="1:2" x14ac:dyDescent="0.25">
      <c r="A343" s="49"/>
      <c r="B343" s="50"/>
    </row>
    <row r="344" spans="1:2" x14ac:dyDescent="0.25">
      <c r="A344" s="49"/>
      <c r="B344" s="50"/>
    </row>
    <row r="345" spans="1:2" x14ac:dyDescent="0.25">
      <c r="A345" s="49"/>
      <c r="B345" s="50"/>
    </row>
    <row r="346" spans="1:2" x14ac:dyDescent="0.25">
      <c r="A346" s="49"/>
      <c r="B346" s="50"/>
    </row>
    <row r="347" spans="1:2" x14ac:dyDescent="0.25">
      <c r="A347" s="49"/>
      <c r="B347" s="50"/>
    </row>
    <row r="348" spans="1:2" x14ac:dyDescent="0.25">
      <c r="A348" s="49"/>
      <c r="B348" s="50"/>
    </row>
    <row r="349" spans="1:2" x14ac:dyDescent="0.25">
      <c r="A349" s="49"/>
      <c r="B349" s="50"/>
    </row>
    <row r="350" spans="1:2" x14ac:dyDescent="0.25">
      <c r="A350" s="49"/>
      <c r="B350" s="50"/>
    </row>
    <row r="351" spans="1:2" x14ac:dyDescent="0.25">
      <c r="A351" s="49"/>
      <c r="B351" s="50"/>
    </row>
    <row r="352" spans="1:2" x14ac:dyDescent="0.25">
      <c r="A352" s="49"/>
      <c r="B352" s="50"/>
    </row>
    <row r="353" spans="1:2" x14ac:dyDescent="0.25">
      <c r="A353" s="49"/>
      <c r="B353" s="50"/>
    </row>
    <row r="354" spans="1:2" ht="15.75" thickBot="1" x14ac:dyDescent="0.3">
      <c r="A354" s="51"/>
      <c r="B354" s="52"/>
    </row>
    <row r="355" spans="1:2" x14ac:dyDescent="0.25">
      <c r="A355" s="53"/>
      <c r="B355" s="55"/>
    </row>
    <row r="356" spans="1:2" x14ac:dyDescent="0.25">
      <c r="A356" s="49"/>
      <c r="B356" s="56"/>
    </row>
    <row r="357" spans="1:2" x14ac:dyDescent="0.25">
      <c r="A357" s="49"/>
      <c r="B357" s="56"/>
    </row>
    <row r="358" spans="1:2" x14ac:dyDescent="0.25">
      <c r="A358" s="49"/>
      <c r="B358" s="56"/>
    </row>
    <row r="359" spans="1:2" x14ac:dyDescent="0.25">
      <c r="A359" s="49"/>
      <c r="B359" s="56"/>
    </row>
    <row r="360" spans="1:2" x14ac:dyDescent="0.25">
      <c r="A360" s="49"/>
      <c r="B360" s="56"/>
    </row>
    <row r="361" spans="1:2" x14ac:dyDescent="0.25">
      <c r="A361" s="49"/>
      <c r="B361" s="56"/>
    </row>
    <row r="362" spans="1:2" x14ac:dyDescent="0.25">
      <c r="A362" s="49"/>
      <c r="B362" s="56"/>
    </row>
    <row r="363" spans="1:2" x14ac:dyDescent="0.25">
      <c r="A363" s="49"/>
      <c r="B363" s="56"/>
    </row>
    <row r="364" spans="1:2" x14ac:dyDescent="0.25">
      <c r="A364" s="49"/>
      <c r="B364" s="56"/>
    </row>
    <row r="365" spans="1:2" x14ac:dyDescent="0.25">
      <c r="A365" s="49"/>
      <c r="B365" s="56"/>
    </row>
    <row r="366" spans="1:2" x14ac:dyDescent="0.25">
      <c r="A366" s="49"/>
      <c r="B366" s="56"/>
    </row>
    <row r="367" spans="1:2" x14ac:dyDescent="0.25">
      <c r="A367" s="49"/>
      <c r="B367" s="56"/>
    </row>
    <row r="368" spans="1:2" x14ac:dyDescent="0.25">
      <c r="A368" s="49"/>
      <c r="B368" s="56"/>
    </row>
    <row r="369" spans="1:2" x14ac:dyDescent="0.25">
      <c r="A369" s="49"/>
      <c r="B369" s="56"/>
    </row>
    <row r="370" spans="1:2" x14ac:dyDescent="0.25">
      <c r="A370" s="49"/>
      <c r="B370" s="56"/>
    </row>
    <row r="371" spans="1:2" x14ac:dyDescent="0.25">
      <c r="A371" s="49"/>
      <c r="B371" s="56"/>
    </row>
    <row r="372" spans="1:2" x14ac:dyDescent="0.25">
      <c r="A372" s="49"/>
      <c r="B372" s="56"/>
    </row>
    <row r="373" spans="1:2" x14ac:dyDescent="0.25">
      <c r="A373" s="49"/>
      <c r="B373" s="56"/>
    </row>
    <row r="374" spans="1:2" x14ac:dyDescent="0.25">
      <c r="A374" s="49"/>
      <c r="B374" s="56"/>
    </row>
    <row r="375" spans="1:2" x14ac:dyDescent="0.25">
      <c r="A375" s="49"/>
      <c r="B375" s="56"/>
    </row>
    <row r="376" spans="1:2" x14ac:dyDescent="0.25">
      <c r="A376" s="49"/>
      <c r="B376" s="56"/>
    </row>
    <row r="377" spans="1:2" x14ac:dyDescent="0.25">
      <c r="A377" s="49"/>
      <c r="B377" s="56"/>
    </row>
    <row r="378" spans="1:2" x14ac:dyDescent="0.25">
      <c r="A378" s="49"/>
      <c r="B378" s="56"/>
    </row>
    <row r="379" spans="1:2" x14ac:dyDescent="0.25">
      <c r="A379" s="49"/>
      <c r="B379" s="56"/>
    </row>
    <row r="380" spans="1:2" x14ac:dyDescent="0.25">
      <c r="A380" s="49"/>
      <c r="B380" s="56"/>
    </row>
    <row r="381" spans="1:2" x14ac:dyDescent="0.25">
      <c r="A381" s="49"/>
      <c r="B381" s="56"/>
    </row>
    <row r="382" spans="1:2" x14ac:dyDescent="0.25">
      <c r="A382" s="49"/>
      <c r="B382" s="56"/>
    </row>
    <row r="383" spans="1:2" x14ac:dyDescent="0.25">
      <c r="A383" s="49"/>
      <c r="B383" s="56"/>
    </row>
    <row r="384" spans="1:2" x14ac:dyDescent="0.25">
      <c r="A384" s="49"/>
      <c r="B384" s="56"/>
    </row>
    <row r="385" spans="1:2" x14ac:dyDescent="0.25">
      <c r="A385" s="49"/>
      <c r="B385" s="56"/>
    </row>
    <row r="386" spans="1:2" x14ac:dyDescent="0.25">
      <c r="A386" s="49"/>
      <c r="B386" s="56"/>
    </row>
    <row r="387" spans="1:2" x14ac:dyDescent="0.25">
      <c r="A387" s="49"/>
      <c r="B387" s="56"/>
    </row>
    <row r="388" spans="1:2" x14ac:dyDescent="0.25">
      <c r="A388" s="49"/>
      <c r="B388" s="56"/>
    </row>
    <row r="389" spans="1:2" x14ac:dyDescent="0.25">
      <c r="A389" s="49"/>
      <c r="B389" s="56"/>
    </row>
    <row r="390" spans="1:2" x14ac:dyDescent="0.25">
      <c r="A390" s="49"/>
      <c r="B390" s="56"/>
    </row>
    <row r="391" spans="1:2" x14ac:dyDescent="0.25">
      <c r="A391" s="49"/>
      <c r="B391" s="56"/>
    </row>
    <row r="392" spans="1:2" x14ac:dyDescent="0.25">
      <c r="A392" s="49"/>
      <c r="B392" s="56"/>
    </row>
    <row r="393" spans="1:2" x14ac:dyDescent="0.25">
      <c r="A393" s="49"/>
      <c r="B393" s="56"/>
    </row>
    <row r="394" spans="1:2" x14ac:dyDescent="0.25">
      <c r="A394" s="49"/>
      <c r="B394" s="56"/>
    </row>
    <row r="395" spans="1:2" x14ac:dyDescent="0.25">
      <c r="A395" s="49"/>
      <c r="B395" s="56"/>
    </row>
    <row r="396" spans="1:2" x14ac:dyDescent="0.25">
      <c r="A396" s="49"/>
      <c r="B396" s="56"/>
    </row>
    <row r="397" spans="1:2" x14ac:dyDescent="0.25">
      <c r="A397" s="49"/>
      <c r="B397" s="56"/>
    </row>
    <row r="398" spans="1:2" x14ac:dyDescent="0.25">
      <c r="A398" s="49"/>
      <c r="B398" s="56"/>
    </row>
    <row r="399" spans="1:2" x14ac:dyDescent="0.25">
      <c r="A399" s="49"/>
      <c r="B399" s="56"/>
    </row>
    <row r="400" spans="1:2" x14ac:dyDescent="0.25">
      <c r="A400" s="49"/>
      <c r="B400" s="56"/>
    </row>
    <row r="401" spans="1:2" x14ac:dyDescent="0.25">
      <c r="A401" s="49"/>
      <c r="B401" s="56"/>
    </row>
    <row r="402" spans="1:2" x14ac:dyDescent="0.25">
      <c r="A402" s="49"/>
      <c r="B402" s="56"/>
    </row>
    <row r="403" spans="1:2" x14ac:dyDescent="0.25">
      <c r="A403" s="49"/>
      <c r="B403" s="56"/>
    </row>
    <row r="404" spans="1:2" x14ac:dyDescent="0.25">
      <c r="A404" s="49"/>
      <c r="B404" s="56"/>
    </row>
    <row r="405" spans="1:2" x14ac:dyDescent="0.25">
      <c r="A405" s="49"/>
      <c r="B405" s="56"/>
    </row>
    <row r="406" spans="1:2" x14ac:dyDescent="0.25">
      <c r="A406" s="49"/>
      <c r="B406" s="56"/>
    </row>
    <row r="407" spans="1:2" x14ac:dyDescent="0.25">
      <c r="A407" s="49"/>
      <c r="B407" s="56"/>
    </row>
    <row r="408" spans="1:2" x14ac:dyDescent="0.25">
      <c r="A408" s="49"/>
      <c r="B408" s="56"/>
    </row>
    <row r="409" spans="1:2" x14ac:dyDescent="0.25">
      <c r="A409" s="49"/>
      <c r="B409" s="56"/>
    </row>
    <row r="410" spans="1:2" x14ac:dyDescent="0.25">
      <c r="A410" s="49"/>
      <c r="B410" s="56"/>
    </row>
    <row r="411" spans="1:2" x14ac:dyDescent="0.25">
      <c r="A411" s="49"/>
      <c r="B411" s="56"/>
    </row>
    <row r="412" spans="1:2" x14ac:dyDescent="0.25">
      <c r="A412" s="49"/>
      <c r="B412" s="56"/>
    </row>
    <row r="413" spans="1:2" x14ac:dyDescent="0.25">
      <c r="A413" s="49"/>
      <c r="B413" s="56"/>
    </row>
    <row r="414" spans="1:2" x14ac:dyDescent="0.25">
      <c r="A414" s="49"/>
      <c r="B414" s="56"/>
    </row>
    <row r="415" spans="1:2" ht="15.75" thickBot="1" x14ac:dyDescent="0.3">
      <c r="A415" s="51"/>
      <c r="B415" s="57"/>
    </row>
  </sheetData>
  <mergeCells count="9">
    <mergeCell ref="C59:N59"/>
    <mergeCell ref="C60:N60"/>
    <mergeCell ref="C61:N61"/>
    <mergeCell ref="H2:L2"/>
    <mergeCell ref="H3:L3"/>
    <mergeCell ref="C55:N55"/>
    <mergeCell ref="C56:N56"/>
    <mergeCell ref="C57:N57"/>
    <mergeCell ref="C58:N5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TX</vt:lpstr>
      <vt:lpstr>VA</vt:lpstr>
      <vt:lpstr>TX Rates</vt:lpstr>
      <vt:lpstr>TX!Print_Area</vt:lpstr>
    </vt:vector>
  </TitlesOfParts>
  <Company>TRG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Pam (TRGC)</dc:creator>
  <cp:lastModifiedBy>Hunter, Pam (TRGC)</cp:lastModifiedBy>
  <cp:lastPrinted>2019-08-23T19:34:35Z</cp:lastPrinted>
  <dcterms:created xsi:type="dcterms:W3CDTF">2013-06-07T18:13:45Z</dcterms:created>
  <dcterms:modified xsi:type="dcterms:W3CDTF">2019-08-23T20:31:58Z</dcterms:modified>
</cp:coreProperties>
</file>